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BW 21B\28_UP bloka 21 - GP21b\01_Tekstualni deo\"/>
    </mc:Choice>
  </mc:AlternateContent>
  <bookViews>
    <workbookView xWindow="0" yWindow="0" windowWidth="28770" windowHeight="12360" activeTab="1"/>
  </bookViews>
  <sheets>
    <sheet name="Tabela 2." sheetId="3" r:id="rId1"/>
    <sheet name="proracun br.PM" sheetId="2" r:id="rId2"/>
    <sheet name="Tabela 4. povrsine" sheetId="5" r:id="rId3"/>
  </sheets>
  <definedNames>
    <definedName name="_xlnm.Print_Area" localSheetId="2">'Tabela 4. povrsine'!$A$1:$G$47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5" l="1"/>
  <c r="C28" i="5"/>
  <c r="C27" i="5"/>
  <c r="C30" i="5" l="1"/>
  <c r="E30" i="5" l="1"/>
  <c r="E17" i="2"/>
  <c r="E14" i="2"/>
  <c r="E13" i="2"/>
  <c r="D15" i="2"/>
  <c r="B15" i="2"/>
  <c r="C15" i="2"/>
  <c r="D28" i="5" l="1"/>
  <c r="D27" i="5"/>
  <c r="F30" i="5"/>
  <c r="D30" i="5" l="1"/>
  <c r="C35" i="5"/>
  <c r="J36" i="5" s="1"/>
  <c r="B30" i="5"/>
  <c r="F21" i="5" l="1"/>
  <c r="C21" i="5" l="1"/>
  <c r="C19" i="5"/>
  <c r="C18" i="5"/>
  <c r="B18" i="5" l="1"/>
  <c r="D7" i="2" l="1"/>
  <c r="D20" i="5"/>
  <c r="G22" i="5"/>
  <c r="E19" i="5"/>
  <c r="D19" i="5" s="1"/>
  <c r="E18" i="5"/>
  <c r="D18" i="5" s="1"/>
  <c r="D21" i="5"/>
  <c r="B22" i="5"/>
  <c r="B35" i="5" s="1"/>
  <c r="F22" i="5" l="1"/>
  <c r="C22" i="5"/>
  <c r="D22" i="5"/>
  <c r="D35" i="5" s="1"/>
  <c r="E22" i="5"/>
  <c r="E35" i="5" l="1"/>
  <c r="F35" i="5"/>
</calcChain>
</file>

<file path=xl/sharedStrings.xml><?xml version="1.0" encoding="utf-8"?>
<sst xmlns="http://schemas.openxmlformats.org/spreadsheetml/2006/main" count="208" uniqueCount="147">
  <si>
    <t xml:space="preserve">Potreban broj parking mesta </t>
  </si>
  <si>
    <t>Namena</t>
  </si>
  <si>
    <t xml:space="preserve">Stanovanje </t>
  </si>
  <si>
    <t>Ukupno</t>
  </si>
  <si>
    <t>Parametar</t>
  </si>
  <si>
    <t>1.1 PM / 1 stan</t>
  </si>
  <si>
    <t>Proračun</t>
  </si>
  <si>
    <t>Potreban br. PM</t>
  </si>
  <si>
    <t>Ostvaren br.PM</t>
  </si>
  <si>
    <t>Parking mesta za osobe sa posebnim potrebama</t>
  </si>
  <si>
    <t>5% od ukupnog br.PM</t>
  </si>
  <si>
    <t>Trgovinski sadržaji</t>
  </si>
  <si>
    <t>1.0 PM / 66 m2 BRGP</t>
  </si>
  <si>
    <t>21A</t>
  </si>
  <si>
    <t>21B</t>
  </si>
  <si>
    <t>Odnos namene površina</t>
  </si>
  <si>
    <t>BLOK 21</t>
  </si>
  <si>
    <t>Urbanistički parametri</t>
  </si>
  <si>
    <t>Građevinska parcela</t>
  </si>
  <si>
    <t>PPPPN uređenja dela priobalja grada Beograda  – Područje priobalja reke Save za projekat "Beograd na vodi"  (Sl.glasnik RS" br.7/2015.)</t>
  </si>
  <si>
    <t>poslovanje:stanovanje                 max. 40:60 + depadans KDU min. 455m²</t>
  </si>
  <si>
    <t>70% (18 637.50m²)</t>
  </si>
  <si>
    <t>47.96% (6305.00m²)</t>
  </si>
  <si>
    <t>42.56%(11 331.64m²)</t>
  </si>
  <si>
    <t>Površina pod objektima (površina prizemlja)</t>
  </si>
  <si>
    <t>/</t>
  </si>
  <si>
    <t>Stepen zauzetosti podzemnih etaža „Z“(%)</t>
  </si>
  <si>
    <t>BRGP podzemno</t>
  </si>
  <si>
    <t>BRGP nadzemno</t>
  </si>
  <si>
    <t>Hmax=100m, odnosno 60m u delu bloka; Hmax*-u skladu sa uslovima službe zaštite</t>
  </si>
  <si>
    <t>Rastojanje od susednih objekata</t>
  </si>
  <si>
    <t>Minimalno rastojanje između dva objekta je 2/3 visine višeg objekta</t>
  </si>
  <si>
    <t>Lmin.2/3H=53.24m;     70.10m&gt;53.24m</t>
  </si>
  <si>
    <t>Kota prizemlja</t>
  </si>
  <si>
    <t>prizemlje +/-0.00=76.90m.n.v.</t>
  </si>
  <si>
    <t>prizemlje +/-0.00=76.70m.n.v.</t>
  </si>
  <si>
    <t>40.08% (5268.00m2)</t>
  </si>
  <si>
    <t>35.37% (9418.97m2)</t>
  </si>
  <si>
    <t>106 628 m2</t>
  </si>
  <si>
    <t>Stepen zauzetosti „Z“(%)</t>
  </si>
  <si>
    <t>Max.                 spratnost/ visina</t>
  </si>
  <si>
    <t>Lmin.2/3H=51.00m; min. 81.10&gt;51.00m</t>
  </si>
  <si>
    <t>slobodne površine 59.92%(7876.48m2) od čega su zelene površine u direktnom kontaktu sa tlom 10.04%(1320.00m²)</t>
  </si>
  <si>
    <t>slobodne površ. 64.63%(17204.64m2) od čega su zelene površine u direktnom kontaktu sa tlom 10.7%( 2850.00m²)</t>
  </si>
  <si>
    <t>P=13 146m²; širina fronta prema „SAO8“≂101m</t>
  </si>
  <si>
    <r>
      <t>P=</t>
    </r>
    <r>
      <rPr>
        <sz val="11"/>
        <rFont val="Arial"/>
        <family val="2"/>
      </rPr>
      <t>13 479</t>
    </r>
    <r>
      <rPr>
        <sz val="11"/>
        <color theme="1"/>
        <rFont val="Arial"/>
        <family val="2"/>
      </rPr>
      <t>m²; min.širina fronta prema „SАО8“ ≂82m</t>
    </r>
  </si>
  <si>
    <t>Tabela 2.</t>
  </si>
  <si>
    <t>ukupno</t>
  </si>
  <si>
    <t>garaža nivo -1</t>
  </si>
  <si>
    <t>garaža nivo -2</t>
  </si>
  <si>
    <t xml:space="preserve">Realizovano </t>
  </si>
  <si>
    <t xml:space="preserve">nezavisna PM </t>
  </si>
  <si>
    <t>37.29% (5026.64m²)</t>
  </si>
  <si>
    <t>30.8% (4150.97m2)</t>
  </si>
  <si>
    <t xml:space="preserve">  43 277.39m²</t>
  </si>
  <si>
    <t xml:space="preserve">106 607.88m²  </t>
  </si>
  <si>
    <t>149 885.27m²</t>
  </si>
  <si>
    <t>2Po+P+23+Te                                                               max.visina venca 79.66m (156.56 m.n.v.);                     max. kota krova 81.83m (158.73 m.n.v.)                                          visina aneksa P+2                                                                    max.visina venca 12.15m (89.05 m.n.v.);</t>
  </si>
  <si>
    <t>2Po+P+22+Te                                                                                        max. kota krova 78.00 (155.00 m.n.v.)</t>
  </si>
  <si>
    <t>2Po+P+22+Te                                                      max. kota krova 78.00 (155.00 m.n.v.)</t>
  </si>
  <si>
    <t>Lmin.2/3H=51.00m;    min. 81.10&gt;51.00m</t>
  </si>
  <si>
    <t>30% neizgrađenih i slobodnih površina od čega 10% zelenih površina u direktnom kontaktu sa tlom; min. debljina sloja humusa na krovu garaže ili podijuma min.h=1.20cm</t>
  </si>
  <si>
    <t>slobodne površine 69.2% (9328.16m2) od čega su zelene površine u direktnom kontaktu sa tlom 11.35% (1530m²)</t>
  </si>
  <si>
    <t xml:space="preserve">% Zelenih i slobodnih površina </t>
  </si>
  <si>
    <t>83.95% (11 315.26 podz.m²)</t>
  </si>
  <si>
    <t>79.08% (10 395.00 podz. m²)</t>
  </si>
  <si>
    <t>81.54% ( 21 710.26  podz. m²)</t>
  </si>
  <si>
    <t>83.35% (11235.66  podz. m²)</t>
  </si>
  <si>
    <t>79.08% (10395.00  podz. m²)</t>
  </si>
  <si>
    <t>81.24% (21 630.66 podz. m²)</t>
  </si>
  <si>
    <t>Objekat</t>
  </si>
  <si>
    <t>UKUPNO</t>
  </si>
  <si>
    <t xml:space="preserve"> podzemna BRGP (m²)</t>
  </si>
  <si>
    <t xml:space="preserve"> nadzemna BRGP (m²)</t>
  </si>
  <si>
    <t>neto površina ukupno (m²)</t>
  </si>
  <si>
    <t>neto površina stanovanja (m²)</t>
  </si>
  <si>
    <t>neto površina delatnosti (m²)</t>
  </si>
  <si>
    <t xml:space="preserve">neto površina depadansa KDU (m²) </t>
  </si>
  <si>
    <t>47.96% ( 6 305.00m² )</t>
  </si>
  <si>
    <t>35.75% ( 4 819.06m² )</t>
  </si>
  <si>
    <t>41.78% ( 11 124.06m² )</t>
  </si>
  <si>
    <r>
      <t>slobodne površine 59.92%(7876.48m2) od čega su zelene površine u direktnom kontaktu sa tlom 10.04%</t>
    </r>
    <r>
      <rPr>
        <sz val="11"/>
        <rFont val="Arial"/>
        <family val="2"/>
      </rPr>
      <t>(1320.00m²</t>
    </r>
    <r>
      <rPr>
        <sz val="11"/>
        <color theme="1"/>
        <rFont val="Arial"/>
        <family val="2"/>
      </rPr>
      <t>)</t>
    </r>
  </si>
  <si>
    <t xml:space="preserve">PRETHODNI                                            Urbanistički projekat za izgradnju stambeno poslovnog kompleksa u Bloku 21 na KP 1508/345, 1508/94; 1508/95; 1508/96; 1508/90; 1508/91; 1508/121; 1508/84; 1508/116; 1508/117 KO Savski venac sa detaljnom razradom na građevinskoj parceli 21A </t>
  </si>
  <si>
    <t>Lmin.2/3H=53.57m;    57.8m&gt;53.57m</t>
  </si>
  <si>
    <t>Kula K1</t>
  </si>
  <si>
    <t>Kula K2</t>
  </si>
  <si>
    <t>Aneks kule K1</t>
  </si>
  <si>
    <t>Aneks kule K2</t>
  </si>
  <si>
    <t xml:space="preserve">  43 057.91m²</t>
  </si>
  <si>
    <t>35.44% (9436.57m2)</t>
  </si>
  <si>
    <t>30.92% (4168.57m2)</t>
  </si>
  <si>
    <t>slobodne površ. 64.55%(17186.91m2) od čega su zelene površine u direktnom kontaktu sa tlom 10.05%( 2676.88m²)</t>
  </si>
  <si>
    <t>slobodne površine 69.08%(9310.43m2) od čega su zelene površine u direktnom kontaktu sa tlom 10.06% (1356.88m²)</t>
  </si>
  <si>
    <r>
      <rPr>
        <sz val="11"/>
        <rFont val="Arial"/>
        <family val="2"/>
      </rPr>
      <t xml:space="preserve">13.51%:85.84% </t>
    </r>
    <r>
      <rPr>
        <b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                                                             </t>
    </r>
    <r>
      <rPr>
        <sz val="11"/>
        <rFont val="Arial"/>
        <family val="2"/>
      </rPr>
      <t>( 12 225.07m²: 77 699.27m²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NGP )   + 590.15m² depadans KDU 0.65%</t>
    </r>
  </si>
  <si>
    <t>106 628 m²</t>
  </si>
  <si>
    <t>149 685.91m²</t>
  </si>
  <si>
    <t>2Po+Pr+23+Te                                                               max.visina venca 80.36m (157.26m.n.v.);                                              max. kota krova 82.03m (158.93 m.n.v.)                                          visina aneksa P+1                                                                max.visina venca 9.90m (86.8 m.n.v.);</t>
  </si>
  <si>
    <t>Kula A</t>
  </si>
  <si>
    <t>Kula B</t>
  </si>
  <si>
    <t xml:space="preserve">PRETHODNA                                                 IZMENA                                             Urbanističkog projekta za izgradnju stambeno poslovnog kompleksa u Bloku 21 na KP 1508/345, 1508/426 KO Savski venac sa detaljnom razradom na građevinskoj parceli 21A </t>
  </si>
  <si>
    <t>otvoreni parking prostor</t>
  </si>
  <si>
    <t>1738.55+149.50=1888.05m2</t>
  </si>
  <si>
    <t>Aneks +evak.step.</t>
  </si>
  <si>
    <t>Lmin.2/3H=50.56m;    54.6m&gt;50.56m</t>
  </si>
  <si>
    <t xml:space="preserve"> GP 21B Faza B- predmet projekta</t>
  </si>
  <si>
    <t xml:space="preserve">URBANISTIČKI PROJEKAT                                                          za izgradnju stambeno poslovnog kompleksa u Bloku 21 na KP 1508/345, 1508/426 KO Savski venac sa detaljnom razradom na građevinskoj parceli 21B </t>
  </si>
  <si>
    <t>BLOK 21        Površina bloka = 26 625m²</t>
  </si>
  <si>
    <t>30.92% (4168.57m²)</t>
  </si>
  <si>
    <t>PM za  osobe sa posebnim potrebama</t>
  </si>
  <si>
    <t>zavisna PM     (ne računaju se)</t>
  </si>
  <si>
    <r>
      <t>maks. 90%                                         (</t>
    </r>
    <r>
      <rPr>
        <sz val="11"/>
        <rFont val="Arial"/>
        <family val="2"/>
      </rPr>
      <t>23 962.50</t>
    </r>
    <r>
      <rPr>
        <sz val="11"/>
        <color theme="1"/>
        <rFont val="Arial"/>
        <family val="2"/>
      </rPr>
      <t>m²)</t>
    </r>
  </si>
  <si>
    <t>9.22%:90.78%                                            (4185.23m2 : 41181.55NGP m²)  +1024.87 m² depadans KDU</t>
  </si>
  <si>
    <t xml:space="preserve">13.49%:86.51%                                                               (12 719.23m²:81541.55 NGP m²)+ 541m² dečiji depadans </t>
  </si>
  <si>
    <t xml:space="preserve"> 43 650.91m²</t>
  </si>
  <si>
    <t>Kota prizemlja je max.0.2m viša u odnosu na kotu pristupne saobraćajnice</t>
  </si>
  <si>
    <t>Min.površina građevinske parcele Pmin.=2 000m², a min. širina fronta parcele 30m</t>
  </si>
  <si>
    <t>17.45%:82.55%                                                                                                                                                      (8 534.00m² :40 360.00m²NGP)</t>
  </si>
  <si>
    <t>19.41%:80.59%                                                                                                                                           (8 534.00m²: 35 434.77 m²NGP)</t>
  </si>
  <si>
    <r>
      <rPr>
        <sz val="11"/>
        <rFont val="Arial"/>
        <family val="2"/>
      </rPr>
      <t>7.93%:90.80%</t>
    </r>
    <r>
      <rPr>
        <sz val="11"/>
        <color rgb="FFFF0000"/>
        <rFont val="Arial"/>
        <family val="2"/>
      </rPr>
      <t xml:space="preserve">                                                    </t>
    </r>
    <r>
      <rPr>
        <sz val="11"/>
        <color theme="1"/>
        <rFont val="Arial"/>
        <family val="2"/>
      </rPr>
      <t>(3 691.07m²:</t>
    </r>
    <r>
      <rPr>
        <sz val="11"/>
        <rFont val="Arial"/>
        <family val="2"/>
      </rPr>
      <t>42 264.5</t>
    </r>
    <r>
      <rPr>
        <sz val="11"/>
        <color theme="1"/>
        <rFont val="Arial"/>
        <family val="2"/>
      </rPr>
      <t xml:space="preserve"> m² NGP)  +590.15 m² depadans KDU 1.27%</t>
    </r>
  </si>
  <si>
    <r>
      <rPr>
        <sz val="11"/>
        <rFont val="Arial"/>
        <family val="2"/>
      </rPr>
      <t>7.93% : 90.80%</t>
    </r>
    <r>
      <rPr>
        <sz val="11"/>
        <color rgb="FFFF0000"/>
        <rFont val="Arial"/>
        <family val="2"/>
      </rPr>
      <t xml:space="preserve">                                                    </t>
    </r>
    <r>
      <rPr>
        <sz val="11"/>
        <color theme="1"/>
        <rFont val="Arial"/>
        <family val="2"/>
      </rPr>
      <t>(3 691.07 m²:</t>
    </r>
    <r>
      <rPr>
        <sz val="11"/>
        <rFont val="Arial"/>
        <family val="2"/>
      </rPr>
      <t>42 264.5</t>
    </r>
    <r>
      <rPr>
        <sz val="11"/>
        <color theme="1"/>
        <rFont val="Arial"/>
        <family val="2"/>
      </rPr>
      <t xml:space="preserve"> m² NGP)  +590.15 m² depadans KDU 1.27%</t>
    </r>
  </si>
  <si>
    <t>83.27%( 22 170.38m² )</t>
  </si>
  <si>
    <t>82.57% (10 855.12m²)</t>
  </si>
  <si>
    <t>BRGP UKUPNO                                              (podzemno + nadzemno)</t>
  </si>
  <si>
    <t>150 278.91 m²</t>
  </si>
  <si>
    <t>prizemlje +/-0.00=76.50m.n.v.</t>
  </si>
  <si>
    <t>Projektom preparcelacije br.IX-10 br.350.15-103/2018 su formirane građevinske parcele                                                                                       21A (KP 1508/345)  i 21B (KP 1508/426)</t>
  </si>
  <si>
    <r>
      <t xml:space="preserve">UKUPNO BRGP nadzemno + podzemno = </t>
    </r>
    <r>
      <rPr>
        <b/>
        <sz val="11"/>
        <rFont val="Arial"/>
        <family val="2"/>
      </rPr>
      <t>77167.94m2</t>
    </r>
  </si>
  <si>
    <r>
      <rPr>
        <b/>
        <sz val="11"/>
        <rFont val="Arial"/>
        <family val="2"/>
      </rPr>
      <t>51 727.97</t>
    </r>
    <r>
      <rPr>
        <sz val="11"/>
        <rFont val="Arial"/>
        <family val="2"/>
      </rPr>
      <t>m2 max.BRGP NADZEMNO</t>
    </r>
  </si>
  <si>
    <r>
      <t xml:space="preserve">UKUPNO BRGP nadzemno + podzemno = </t>
    </r>
    <r>
      <rPr>
        <b/>
        <sz val="11"/>
        <rFont val="Arial"/>
        <family val="2"/>
      </rPr>
      <t>73 064.56m2</t>
    </r>
  </si>
  <si>
    <r>
      <t xml:space="preserve">UKUPNO BRGP nadzemno + podzemno = </t>
    </r>
    <r>
      <rPr>
        <b/>
        <sz val="11"/>
        <rFont val="Arial"/>
        <family val="2"/>
      </rPr>
      <t>150 278.91m2</t>
    </r>
  </si>
  <si>
    <t>PRORAČUN BROJA PARKING MESTA _GRAĐEVINSKA PARCELA 21B ( KP 1508/426 )</t>
  </si>
  <si>
    <t>1888.05m² / 66</t>
  </si>
  <si>
    <t>509 * 1.1</t>
  </si>
  <si>
    <t>589*0.05</t>
  </si>
  <si>
    <t>29PM na otvorenom parkingu</t>
  </si>
  <si>
    <t>560PM u podzemnoj garaži</t>
  </si>
  <si>
    <t>589PM</t>
  </si>
  <si>
    <t>31PM u podzemnoj garaži +2PM na otvorenom parkingu</t>
  </si>
  <si>
    <t>23.58% (3100.00m²)</t>
  </si>
  <si>
    <t>27.30% (7 268.57m²)</t>
  </si>
  <si>
    <t>26.49% ( 3 482.18m² )</t>
  </si>
  <si>
    <t>31.18% ( 8301.24m² )</t>
  </si>
  <si>
    <t xml:space="preserve">2Po+P+24+Te                                        max.visina venca +84.95m                                               max. kota krova +85.25m                                       visina aneksa P+1                                                                max.visina venca aneksa 9.98m                                           </t>
  </si>
  <si>
    <r>
      <t>slobodne površine 62.65%(16681.55m2) od čega su zelene površine u direktnom kontaktu sa tlom</t>
    </r>
    <r>
      <rPr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10.04% (2674.88m²)</t>
    </r>
  </si>
  <si>
    <r>
      <t xml:space="preserve">slobodne površine 56.07 % (7371.12 m2) od čega su zelene površine u direktnom kontaktu sa tlom 10% </t>
    </r>
    <r>
      <rPr>
        <sz val="11"/>
        <rFont val="Arial"/>
        <family val="2"/>
      </rPr>
      <t>(1315.00m²</t>
    </r>
    <r>
      <rPr>
        <sz val="11"/>
        <color theme="1"/>
        <rFont val="Arial"/>
        <family val="2"/>
      </rPr>
      <t>)</t>
    </r>
  </si>
  <si>
    <t>3.69% : 96.31%                                                     (1 739.86m²:45 341.53 m²NGP )</t>
  </si>
  <si>
    <r>
      <rPr>
        <sz val="11"/>
        <rFont val="Arial"/>
        <family val="2"/>
      </rPr>
      <t xml:space="preserve">5.83%:94.17% </t>
    </r>
    <r>
      <rPr>
        <b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                                                             </t>
    </r>
    <r>
      <rPr>
        <sz val="11"/>
        <rFont val="Arial"/>
        <family val="2"/>
      </rPr>
      <t>(5 430.93 m²: 87 606.03m²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NGP)   + 590.15m² depadans KDU 0.65%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</si>
</sst>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C0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 applyBorder="1"/>
    <xf numFmtId="0" fontId="11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2" fontId="8" fillId="0" borderId="1" xfId="0" applyNumberFormat="1" applyFont="1" applyFill="1" applyBorder="1"/>
    <xf numFmtId="2" fontId="5" fillId="0" borderId="0" xfId="0" applyNumberFormat="1" applyFont="1" applyBorder="1"/>
    <xf numFmtId="0" fontId="5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vertical="center"/>
    </xf>
    <xf numFmtId="0" fontId="8" fillId="0" borderId="0" xfId="0" applyFont="1" applyFill="1" applyBorder="1"/>
    <xf numFmtId="2" fontId="5" fillId="0" borderId="0" xfId="0" applyNumberFormat="1" applyFont="1" applyFill="1" applyBorder="1"/>
    <xf numFmtId="0" fontId="5" fillId="0" borderId="0" xfId="0" applyFont="1" applyAlignment="1">
      <alignment horizontal="left"/>
    </xf>
    <xf numFmtId="0" fontId="5" fillId="3" borderId="1" xfId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5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0" borderId="0" xfId="0" applyFont="1" applyBorder="1" applyAlignment="1"/>
    <xf numFmtId="2" fontId="5" fillId="0" borderId="6" xfId="0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FFFFFF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2" zoomScaleNormal="112" zoomScaleSheetLayoutView="40" zoomScalePageLayoutView="40" workbookViewId="0"/>
  </sheetViews>
  <sheetFormatPr defaultRowHeight="14.25" x14ac:dyDescent="0.25"/>
  <cols>
    <col min="1" max="1" width="15.42578125" style="14" customWidth="1"/>
    <col min="2" max="2" width="22" style="5" customWidth="1"/>
    <col min="3" max="5" width="35.7109375" style="5" customWidth="1"/>
    <col min="6" max="6" width="10.7109375" style="14" customWidth="1"/>
    <col min="7" max="7" width="51.28515625" style="5" customWidth="1"/>
    <col min="8" max="8" width="7.85546875" style="5" customWidth="1"/>
    <col min="9" max="9" width="9.140625" style="5" customWidth="1"/>
    <col min="10" max="16384" width="9.140625" style="5"/>
  </cols>
  <sheetData>
    <row r="1" spans="1:9" ht="24" customHeight="1" x14ac:dyDescent="0.25">
      <c r="A1" s="14" t="s">
        <v>46</v>
      </c>
    </row>
    <row r="2" spans="1:9" ht="27" customHeight="1" x14ac:dyDescent="0.25">
      <c r="A2" s="99" t="s">
        <v>106</v>
      </c>
      <c r="B2" s="100"/>
      <c r="C2" s="100"/>
      <c r="D2" s="100"/>
      <c r="E2" s="100"/>
      <c r="F2" s="101"/>
      <c r="H2" s="6"/>
    </row>
    <row r="3" spans="1:9" ht="177" customHeight="1" x14ac:dyDescent="0.25">
      <c r="A3" s="3" t="s">
        <v>17</v>
      </c>
      <c r="B3" s="2" t="s">
        <v>19</v>
      </c>
      <c r="C3" s="22" t="s">
        <v>82</v>
      </c>
      <c r="D3" s="35" t="s">
        <v>99</v>
      </c>
      <c r="E3" s="102" t="s">
        <v>105</v>
      </c>
      <c r="F3" s="103"/>
      <c r="G3" s="7"/>
      <c r="H3" s="6"/>
    </row>
    <row r="4" spans="1:9" ht="34.5" customHeight="1" x14ac:dyDescent="0.25">
      <c r="A4" s="105" t="s">
        <v>18</v>
      </c>
      <c r="B4" s="104" t="s">
        <v>115</v>
      </c>
      <c r="C4" s="113" t="s">
        <v>125</v>
      </c>
      <c r="D4" s="114"/>
      <c r="E4" s="114"/>
      <c r="F4" s="115"/>
      <c r="H4" s="6"/>
    </row>
    <row r="5" spans="1:9" ht="24.75" customHeight="1" x14ac:dyDescent="0.25">
      <c r="A5" s="105"/>
      <c r="B5" s="104"/>
      <c r="C5" s="107" t="s">
        <v>45</v>
      </c>
      <c r="D5" s="108"/>
      <c r="E5" s="109"/>
      <c r="F5" s="51" t="s">
        <v>13</v>
      </c>
      <c r="H5" s="6"/>
    </row>
    <row r="6" spans="1:9" ht="30" customHeight="1" x14ac:dyDescent="0.25">
      <c r="A6" s="105"/>
      <c r="B6" s="104"/>
      <c r="C6" s="110" t="s">
        <v>44</v>
      </c>
      <c r="D6" s="111"/>
      <c r="E6" s="112"/>
      <c r="F6" s="45" t="s">
        <v>14</v>
      </c>
      <c r="H6" s="6"/>
    </row>
    <row r="7" spans="1:9" ht="46.5" customHeight="1" x14ac:dyDescent="0.2">
      <c r="A7" s="105" t="s">
        <v>15</v>
      </c>
      <c r="B7" s="104" t="s">
        <v>20</v>
      </c>
      <c r="C7" s="15" t="s">
        <v>111</v>
      </c>
      <c r="D7" s="36" t="s">
        <v>118</v>
      </c>
      <c r="E7" s="36" t="s">
        <v>119</v>
      </c>
      <c r="F7" s="50" t="s">
        <v>13</v>
      </c>
      <c r="G7" s="8"/>
      <c r="H7" s="6"/>
      <c r="I7" s="1"/>
    </row>
    <row r="8" spans="1:9" ht="35.25" customHeight="1" x14ac:dyDescent="0.25">
      <c r="A8" s="105"/>
      <c r="B8" s="104"/>
      <c r="C8" s="16" t="s">
        <v>116</v>
      </c>
      <c r="D8" s="36" t="s">
        <v>117</v>
      </c>
      <c r="E8" s="47" t="s">
        <v>145</v>
      </c>
      <c r="F8" s="48" t="s">
        <v>14</v>
      </c>
      <c r="G8" s="32"/>
    </row>
    <row r="9" spans="1:9" ht="49.5" customHeight="1" x14ac:dyDescent="0.25">
      <c r="A9" s="105"/>
      <c r="B9" s="104"/>
      <c r="C9" s="15" t="s">
        <v>112</v>
      </c>
      <c r="D9" s="37" t="s">
        <v>93</v>
      </c>
      <c r="E9" s="27" t="s">
        <v>146</v>
      </c>
      <c r="F9" s="26" t="s">
        <v>16</v>
      </c>
      <c r="G9" s="32"/>
    </row>
    <row r="10" spans="1:9" ht="17.25" customHeight="1" x14ac:dyDescent="0.25">
      <c r="A10" s="105" t="s">
        <v>39</v>
      </c>
      <c r="B10" s="104" t="s">
        <v>21</v>
      </c>
      <c r="C10" s="17" t="s">
        <v>52</v>
      </c>
      <c r="D10" s="38" t="s">
        <v>79</v>
      </c>
      <c r="E10" s="38" t="s">
        <v>79</v>
      </c>
      <c r="F10" s="50" t="s">
        <v>13</v>
      </c>
      <c r="G10" s="8"/>
      <c r="H10" s="8"/>
    </row>
    <row r="11" spans="1:9" ht="18" customHeight="1" x14ac:dyDescent="0.25">
      <c r="A11" s="105"/>
      <c r="B11" s="104"/>
      <c r="C11" s="18" t="s">
        <v>22</v>
      </c>
      <c r="D11" s="39" t="s">
        <v>78</v>
      </c>
      <c r="E11" s="46" t="s">
        <v>140</v>
      </c>
      <c r="F11" s="48" t="s">
        <v>14</v>
      </c>
    </row>
    <row r="12" spans="1:9" ht="29.25" customHeight="1" x14ac:dyDescent="0.25">
      <c r="A12" s="105"/>
      <c r="B12" s="104"/>
      <c r="C12" s="17" t="s">
        <v>23</v>
      </c>
      <c r="D12" s="38" t="s">
        <v>80</v>
      </c>
      <c r="E12" s="28" t="s">
        <v>141</v>
      </c>
      <c r="F12" s="26" t="s">
        <v>16</v>
      </c>
    </row>
    <row r="13" spans="1:9" ht="15" customHeight="1" x14ac:dyDescent="0.25">
      <c r="A13" s="105" t="s">
        <v>24</v>
      </c>
      <c r="B13" s="116" t="s">
        <v>25</v>
      </c>
      <c r="C13" s="17" t="s">
        <v>53</v>
      </c>
      <c r="D13" s="38" t="s">
        <v>90</v>
      </c>
      <c r="E13" s="38" t="s">
        <v>107</v>
      </c>
      <c r="F13" s="26" t="s">
        <v>13</v>
      </c>
      <c r="G13" s="9"/>
    </row>
    <row r="14" spans="1:9" x14ac:dyDescent="0.25">
      <c r="A14" s="105"/>
      <c r="B14" s="116"/>
      <c r="C14" s="18" t="s">
        <v>36</v>
      </c>
      <c r="D14" s="39" t="s">
        <v>36</v>
      </c>
      <c r="E14" s="46" t="s">
        <v>138</v>
      </c>
      <c r="F14" s="48" t="s">
        <v>14</v>
      </c>
      <c r="G14" s="32"/>
      <c r="H14" s="8"/>
    </row>
    <row r="15" spans="1:9" ht="33.75" customHeight="1" x14ac:dyDescent="0.25">
      <c r="A15" s="105"/>
      <c r="B15" s="116"/>
      <c r="C15" s="18" t="s">
        <v>37</v>
      </c>
      <c r="D15" s="38" t="s">
        <v>89</v>
      </c>
      <c r="E15" s="28" t="s">
        <v>139</v>
      </c>
      <c r="F15" s="26" t="s">
        <v>16</v>
      </c>
      <c r="G15" s="32"/>
    </row>
    <row r="16" spans="1:9" ht="15.75" customHeight="1" x14ac:dyDescent="0.25">
      <c r="A16" s="105" t="s">
        <v>26</v>
      </c>
      <c r="B16" s="104" t="s">
        <v>110</v>
      </c>
      <c r="C16" s="18" t="s">
        <v>67</v>
      </c>
      <c r="D16" s="38" t="s">
        <v>64</v>
      </c>
      <c r="E16" s="38" t="s">
        <v>64</v>
      </c>
      <c r="F16" s="50" t="s">
        <v>13</v>
      </c>
      <c r="G16" s="9"/>
    </row>
    <row r="17" spans="1:7" ht="14.25" customHeight="1" x14ac:dyDescent="0.25">
      <c r="A17" s="105"/>
      <c r="B17" s="117"/>
      <c r="C17" s="18" t="s">
        <v>68</v>
      </c>
      <c r="D17" s="39" t="s">
        <v>65</v>
      </c>
      <c r="E17" s="46" t="s">
        <v>121</v>
      </c>
      <c r="F17" s="48" t="s">
        <v>14</v>
      </c>
    </row>
    <row r="18" spans="1:7" ht="31.5" customHeight="1" x14ac:dyDescent="0.25">
      <c r="A18" s="105"/>
      <c r="B18" s="117"/>
      <c r="C18" s="18" t="s">
        <v>69</v>
      </c>
      <c r="D18" s="38" t="s">
        <v>66</v>
      </c>
      <c r="E18" s="28" t="s">
        <v>120</v>
      </c>
      <c r="F18" s="26" t="s">
        <v>16</v>
      </c>
    </row>
    <row r="19" spans="1:7" ht="6" customHeight="1" x14ac:dyDescent="0.25">
      <c r="A19" s="4"/>
      <c r="B19" s="10"/>
      <c r="C19" s="18"/>
      <c r="D19" s="39"/>
      <c r="E19" s="12"/>
      <c r="F19" s="26"/>
    </row>
    <row r="20" spans="1:7" ht="29.25" customHeight="1" x14ac:dyDescent="0.25">
      <c r="A20" s="61" t="s">
        <v>27</v>
      </c>
      <c r="B20" s="10" t="s">
        <v>25</v>
      </c>
      <c r="C20" s="19" t="s">
        <v>54</v>
      </c>
      <c r="D20" s="40" t="s">
        <v>88</v>
      </c>
      <c r="E20" s="25" t="s">
        <v>113</v>
      </c>
      <c r="F20" s="26" t="s">
        <v>16</v>
      </c>
      <c r="G20" s="9"/>
    </row>
    <row r="21" spans="1:7" ht="30" customHeight="1" x14ac:dyDescent="0.25">
      <c r="A21" s="62" t="s">
        <v>28</v>
      </c>
      <c r="B21" s="11" t="s">
        <v>38</v>
      </c>
      <c r="C21" s="54" t="s">
        <v>55</v>
      </c>
      <c r="D21" s="41" t="s">
        <v>94</v>
      </c>
      <c r="E21" s="29" t="s">
        <v>94</v>
      </c>
      <c r="F21" s="63" t="s">
        <v>16</v>
      </c>
    </row>
    <row r="22" spans="1:7" ht="30" customHeight="1" x14ac:dyDescent="0.25">
      <c r="A22" s="106" t="s">
        <v>122</v>
      </c>
      <c r="B22" s="106"/>
      <c r="C22" s="19" t="s">
        <v>56</v>
      </c>
      <c r="D22" s="40" t="s">
        <v>95</v>
      </c>
      <c r="E22" s="25" t="s">
        <v>123</v>
      </c>
      <c r="F22" s="26" t="s">
        <v>16</v>
      </c>
    </row>
    <row r="23" spans="1:7" ht="6.75" customHeight="1" x14ac:dyDescent="0.25">
      <c r="A23" s="23"/>
      <c r="B23" s="23"/>
      <c r="C23" s="19"/>
      <c r="D23" s="42"/>
      <c r="E23" s="30"/>
      <c r="F23" s="26"/>
    </row>
    <row r="24" spans="1:7" ht="108.75" customHeight="1" x14ac:dyDescent="0.25">
      <c r="A24" s="105" t="s">
        <v>40</v>
      </c>
      <c r="B24" s="104" t="s">
        <v>29</v>
      </c>
      <c r="C24" s="20" t="s">
        <v>57</v>
      </c>
      <c r="D24" s="43" t="s">
        <v>96</v>
      </c>
      <c r="E24" s="43" t="s">
        <v>96</v>
      </c>
      <c r="F24" s="50" t="s">
        <v>13</v>
      </c>
      <c r="G24" s="24"/>
    </row>
    <row r="25" spans="1:7" ht="78.75" customHeight="1" x14ac:dyDescent="0.25">
      <c r="A25" s="105"/>
      <c r="B25" s="104"/>
      <c r="C25" s="21" t="s">
        <v>58</v>
      </c>
      <c r="D25" s="44" t="s">
        <v>59</v>
      </c>
      <c r="E25" s="56" t="s">
        <v>142</v>
      </c>
      <c r="F25" s="48" t="s">
        <v>14</v>
      </c>
    </row>
    <row r="26" spans="1:7" ht="26.25" customHeight="1" x14ac:dyDescent="0.25">
      <c r="A26" s="105" t="s">
        <v>30</v>
      </c>
      <c r="B26" s="104" t="s">
        <v>31</v>
      </c>
      <c r="C26" s="20" t="s">
        <v>32</v>
      </c>
      <c r="D26" s="43" t="s">
        <v>83</v>
      </c>
      <c r="E26" s="43" t="s">
        <v>83</v>
      </c>
      <c r="F26" s="50" t="s">
        <v>13</v>
      </c>
      <c r="G26" s="8"/>
    </row>
    <row r="27" spans="1:7" ht="36" customHeight="1" x14ac:dyDescent="0.25">
      <c r="A27" s="105"/>
      <c r="B27" s="104"/>
      <c r="C27" s="21" t="s">
        <v>60</v>
      </c>
      <c r="D27" s="44" t="s">
        <v>41</v>
      </c>
      <c r="E27" s="56" t="s">
        <v>103</v>
      </c>
      <c r="F27" s="48" t="s">
        <v>14</v>
      </c>
    </row>
    <row r="28" spans="1:7" ht="35.25" customHeight="1" x14ac:dyDescent="0.25">
      <c r="A28" s="118" t="s">
        <v>33</v>
      </c>
      <c r="B28" s="104" t="s">
        <v>114</v>
      </c>
      <c r="C28" s="18" t="s">
        <v>34</v>
      </c>
      <c r="D28" s="44" t="s">
        <v>34</v>
      </c>
      <c r="E28" s="44" t="s">
        <v>34</v>
      </c>
      <c r="F28" s="50" t="s">
        <v>13</v>
      </c>
      <c r="G28" s="8"/>
    </row>
    <row r="29" spans="1:7" ht="42.75" customHeight="1" x14ac:dyDescent="0.25">
      <c r="A29" s="118"/>
      <c r="B29" s="104"/>
      <c r="C29" s="18" t="s">
        <v>35</v>
      </c>
      <c r="D29" s="39" t="s">
        <v>35</v>
      </c>
      <c r="E29" s="49" t="s">
        <v>124</v>
      </c>
      <c r="F29" s="48" t="s">
        <v>14</v>
      </c>
    </row>
    <row r="30" spans="1:7" ht="9" customHeight="1" x14ac:dyDescent="0.25">
      <c r="A30" s="4"/>
      <c r="B30" s="10"/>
      <c r="C30" s="18"/>
      <c r="D30" s="39"/>
      <c r="E30" s="12"/>
      <c r="F30" s="26"/>
    </row>
    <row r="31" spans="1:7" ht="61.5" customHeight="1" x14ac:dyDescent="0.25">
      <c r="A31" s="118" t="s">
        <v>63</v>
      </c>
      <c r="B31" s="104" t="s">
        <v>61</v>
      </c>
      <c r="C31" s="20" t="s">
        <v>62</v>
      </c>
      <c r="D31" s="43" t="s">
        <v>92</v>
      </c>
      <c r="E31" s="43" t="s">
        <v>92</v>
      </c>
      <c r="F31" s="50" t="s">
        <v>13</v>
      </c>
      <c r="G31" s="9"/>
    </row>
    <row r="32" spans="1:7" ht="64.5" customHeight="1" x14ac:dyDescent="0.25">
      <c r="A32" s="118"/>
      <c r="B32" s="104"/>
      <c r="C32" s="21" t="s">
        <v>42</v>
      </c>
      <c r="D32" s="44" t="s">
        <v>81</v>
      </c>
      <c r="E32" s="49" t="s">
        <v>144</v>
      </c>
      <c r="F32" s="48" t="s">
        <v>14</v>
      </c>
    </row>
    <row r="33" spans="1:6" ht="69" customHeight="1" x14ac:dyDescent="0.25">
      <c r="A33" s="118"/>
      <c r="B33" s="104"/>
      <c r="C33" s="21" t="s">
        <v>43</v>
      </c>
      <c r="D33" s="43" t="s">
        <v>91</v>
      </c>
      <c r="E33" s="31" t="s">
        <v>143</v>
      </c>
      <c r="F33" s="26" t="s">
        <v>16</v>
      </c>
    </row>
    <row r="34" spans="1:6" x14ac:dyDescent="0.25">
      <c r="D34" s="32"/>
      <c r="E34" s="32"/>
      <c r="F34" s="64"/>
    </row>
    <row r="35" spans="1:6" x14ac:dyDescent="0.25">
      <c r="D35" s="33"/>
      <c r="E35" s="55" t="s">
        <v>104</v>
      </c>
      <c r="F35" s="48"/>
    </row>
    <row r="36" spans="1:6" x14ac:dyDescent="0.25">
      <c r="D36" s="32"/>
      <c r="E36" s="32"/>
      <c r="F36" s="64"/>
    </row>
    <row r="37" spans="1:6" x14ac:dyDescent="0.25">
      <c r="D37" s="32"/>
      <c r="E37" s="32"/>
      <c r="F37" s="64"/>
    </row>
    <row r="38" spans="1:6" x14ac:dyDescent="0.25">
      <c r="D38" s="32"/>
      <c r="E38" s="32"/>
      <c r="F38" s="64"/>
    </row>
  </sheetData>
  <mergeCells count="24">
    <mergeCell ref="A28:A29"/>
    <mergeCell ref="B28:B29"/>
    <mergeCell ref="A31:A33"/>
    <mergeCell ref="B31:B33"/>
    <mergeCell ref="A26:A27"/>
    <mergeCell ref="B26:B27"/>
    <mergeCell ref="A24:A25"/>
    <mergeCell ref="B24:B25"/>
    <mergeCell ref="A10:A12"/>
    <mergeCell ref="B10:B12"/>
    <mergeCell ref="A13:A15"/>
    <mergeCell ref="B13:B15"/>
    <mergeCell ref="A16:A18"/>
    <mergeCell ref="B16:B18"/>
    <mergeCell ref="A2:F2"/>
    <mergeCell ref="E3:F3"/>
    <mergeCell ref="B7:B9"/>
    <mergeCell ref="A7:A9"/>
    <mergeCell ref="A22:B22"/>
    <mergeCell ref="C5:E5"/>
    <mergeCell ref="C6:E6"/>
    <mergeCell ref="C4:F4"/>
    <mergeCell ref="A4:A6"/>
    <mergeCell ref="B4:B6"/>
  </mergeCells>
  <pageMargins left="0.7" right="0.7" top="0.75" bottom="0.75" header="0.3" footer="0.3"/>
  <pageSetup paperSize="9" scale="48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workbookViewId="0">
      <selection activeCell="G19" sqref="G19"/>
    </sheetView>
  </sheetViews>
  <sheetFormatPr defaultRowHeight="14.25" x14ac:dyDescent="0.2"/>
  <cols>
    <col min="1" max="1" width="22.85546875" style="85" customWidth="1"/>
    <col min="2" max="2" width="22.42578125" style="85" customWidth="1"/>
    <col min="3" max="3" width="18" style="85" customWidth="1"/>
    <col min="4" max="4" width="16.140625" style="85" customWidth="1"/>
    <col min="5" max="5" width="16.85546875" style="85" customWidth="1"/>
    <col min="6" max="16384" width="9.140625" style="85"/>
  </cols>
  <sheetData>
    <row r="2" spans="1:8" ht="15" x14ac:dyDescent="0.25">
      <c r="A2" s="119" t="s">
        <v>130</v>
      </c>
      <c r="B2" s="119"/>
      <c r="C2" s="119"/>
      <c r="D2" s="119"/>
      <c r="E2" s="119"/>
    </row>
    <row r="3" spans="1:8" ht="15" x14ac:dyDescent="0.25">
      <c r="A3" s="119" t="s">
        <v>0</v>
      </c>
      <c r="B3" s="119"/>
      <c r="C3" s="119"/>
      <c r="D3" s="119"/>
      <c r="E3" s="86" t="s">
        <v>50</v>
      </c>
    </row>
    <row r="4" spans="1:8" ht="15" x14ac:dyDescent="0.25">
      <c r="A4" s="87" t="s">
        <v>1</v>
      </c>
      <c r="B4" s="13" t="s">
        <v>4</v>
      </c>
      <c r="C4" s="13" t="s">
        <v>6</v>
      </c>
      <c r="D4" s="13" t="s">
        <v>7</v>
      </c>
      <c r="E4" s="86" t="s">
        <v>8</v>
      </c>
    </row>
    <row r="5" spans="1:8" ht="48.75" customHeight="1" x14ac:dyDescent="0.25">
      <c r="A5" s="87" t="s">
        <v>11</v>
      </c>
      <c r="B5" s="52" t="s">
        <v>12</v>
      </c>
      <c r="C5" s="52" t="s">
        <v>131</v>
      </c>
      <c r="D5" s="52">
        <v>29</v>
      </c>
      <c r="E5" s="97" t="s">
        <v>134</v>
      </c>
      <c r="H5" s="85" t="s">
        <v>101</v>
      </c>
    </row>
    <row r="6" spans="1:8" ht="45.75" customHeight="1" x14ac:dyDescent="0.25">
      <c r="A6" s="87" t="s">
        <v>2</v>
      </c>
      <c r="B6" s="52" t="s">
        <v>5</v>
      </c>
      <c r="C6" s="52" t="s">
        <v>132</v>
      </c>
      <c r="D6" s="52">
        <v>560</v>
      </c>
      <c r="E6" s="97" t="s">
        <v>135</v>
      </c>
    </row>
    <row r="7" spans="1:8" ht="15" x14ac:dyDescent="0.25">
      <c r="A7" s="87" t="s">
        <v>3</v>
      </c>
      <c r="B7" s="13"/>
      <c r="C7" s="52"/>
      <c r="D7" s="88">
        <f>SUM(D5:D6)</f>
        <v>589</v>
      </c>
      <c r="E7" s="98" t="s">
        <v>136</v>
      </c>
    </row>
    <row r="8" spans="1:8" x14ac:dyDescent="0.2">
      <c r="A8" s="89"/>
      <c r="B8" s="90"/>
      <c r="C8" s="91"/>
      <c r="D8" s="91"/>
      <c r="E8" s="92"/>
    </row>
    <row r="9" spans="1:8" ht="80.25" customHeight="1" x14ac:dyDescent="0.25">
      <c r="A9" s="93" t="s">
        <v>9</v>
      </c>
      <c r="B9" s="13" t="s">
        <v>10</v>
      </c>
      <c r="C9" s="52" t="s">
        <v>133</v>
      </c>
      <c r="D9" s="52">
        <v>30</v>
      </c>
      <c r="E9" s="97" t="s">
        <v>137</v>
      </c>
    </row>
    <row r="12" spans="1:8" ht="42.75" customHeight="1" x14ac:dyDescent="0.2">
      <c r="A12" s="13"/>
      <c r="B12" s="58" t="s">
        <v>51</v>
      </c>
      <c r="C12" s="59" t="s">
        <v>108</v>
      </c>
      <c r="D12" s="65" t="s">
        <v>109</v>
      </c>
      <c r="E12" s="58" t="s">
        <v>3</v>
      </c>
    </row>
    <row r="13" spans="1:8" x14ac:dyDescent="0.2">
      <c r="A13" s="13" t="s">
        <v>48</v>
      </c>
      <c r="B13" s="60">
        <v>264</v>
      </c>
      <c r="C13" s="60">
        <v>15</v>
      </c>
      <c r="D13" s="94">
        <v>2</v>
      </c>
      <c r="E13" s="60">
        <f>B13+C13</f>
        <v>279</v>
      </c>
    </row>
    <row r="14" spans="1:8" x14ac:dyDescent="0.2">
      <c r="A14" s="13" t="s">
        <v>49</v>
      </c>
      <c r="B14" s="60">
        <v>265</v>
      </c>
      <c r="C14" s="60">
        <v>16</v>
      </c>
      <c r="D14" s="94">
        <v>2</v>
      </c>
      <c r="E14" s="60">
        <f>B14+C14</f>
        <v>281</v>
      </c>
    </row>
    <row r="15" spans="1:8" x14ac:dyDescent="0.2">
      <c r="A15" s="13" t="s">
        <v>47</v>
      </c>
      <c r="B15" s="60">
        <f>SUM(B13:B14)</f>
        <v>529</v>
      </c>
      <c r="C15" s="60">
        <f>SUM(C13:C14)</f>
        <v>31</v>
      </c>
      <c r="D15" s="94">
        <f>SUM(D13:D14)</f>
        <v>4</v>
      </c>
      <c r="E15" s="60">
        <v>560</v>
      </c>
      <c r="H15" s="90"/>
    </row>
    <row r="16" spans="1:8" x14ac:dyDescent="0.2">
      <c r="E16" s="13"/>
    </row>
    <row r="17" spans="1:5" x14ac:dyDescent="0.2">
      <c r="A17" s="13" t="s">
        <v>100</v>
      </c>
      <c r="B17" s="52">
        <v>27</v>
      </c>
      <c r="C17" s="52">
        <v>2</v>
      </c>
      <c r="D17" s="95"/>
      <c r="E17" s="52">
        <f>C17+B17</f>
        <v>29</v>
      </c>
    </row>
    <row r="18" spans="1:5" ht="15" x14ac:dyDescent="0.25">
      <c r="B18" s="96"/>
      <c r="C18" s="70"/>
      <c r="D18" s="13" t="s">
        <v>71</v>
      </c>
      <c r="E18" s="52">
        <v>589</v>
      </c>
    </row>
    <row r="21" spans="1:5" ht="15" x14ac:dyDescent="0.25">
      <c r="A21" s="70"/>
      <c r="B21" s="90"/>
      <c r="C21" s="90"/>
      <c r="D21" s="90"/>
    </row>
  </sheetData>
  <mergeCells count="2">
    <mergeCell ref="A3:D3"/>
    <mergeCell ref="A2:E2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A13" workbookViewId="0">
      <selection activeCell="K32" sqref="K32"/>
    </sheetView>
  </sheetViews>
  <sheetFormatPr defaultRowHeight="14.25" x14ac:dyDescent="0.2"/>
  <cols>
    <col min="1" max="1" width="14.5703125" style="67" customWidth="1"/>
    <col min="2" max="7" width="14.7109375" style="67" customWidth="1"/>
    <col min="8" max="8" width="9.140625" style="67"/>
    <col min="9" max="10" width="10.7109375" style="67" bestFit="1" customWidth="1"/>
    <col min="11" max="16384" width="9.140625" style="67"/>
  </cols>
  <sheetData>
    <row r="2" spans="1:7" ht="14.25" customHeight="1" x14ac:dyDescent="0.25">
      <c r="A2" s="125"/>
      <c r="B2" s="125"/>
      <c r="C2" s="125"/>
      <c r="D2" s="125"/>
      <c r="E2" s="125"/>
    </row>
    <row r="3" spans="1:7" ht="15" x14ac:dyDescent="0.25">
      <c r="A3" s="125"/>
      <c r="B3" s="125"/>
      <c r="C3" s="125"/>
      <c r="D3" s="125"/>
      <c r="E3" s="68"/>
    </row>
    <row r="4" spans="1:7" ht="15" x14ac:dyDescent="0.25">
      <c r="A4" s="69"/>
      <c r="E4" s="68"/>
    </row>
    <row r="5" spans="1:7" ht="15" x14ac:dyDescent="0.25">
      <c r="A5" s="69"/>
      <c r="E5" s="68"/>
    </row>
    <row r="6" spans="1:7" ht="15" x14ac:dyDescent="0.25">
      <c r="A6" s="69"/>
      <c r="E6" s="68"/>
    </row>
    <row r="7" spans="1:7" ht="15" x14ac:dyDescent="0.25">
      <c r="A7" s="69"/>
      <c r="E7" s="68"/>
    </row>
    <row r="8" spans="1:7" ht="15" x14ac:dyDescent="0.25">
      <c r="A8" s="69"/>
      <c r="E8" s="68"/>
    </row>
    <row r="9" spans="1:7" ht="15" x14ac:dyDescent="0.25">
      <c r="A9" s="69"/>
      <c r="D9" s="70"/>
      <c r="E9" s="68"/>
    </row>
    <row r="10" spans="1:7" ht="15" customHeight="1" x14ac:dyDescent="0.25">
      <c r="E10" s="68"/>
    </row>
    <row r="11" spans="1:7" ht="15" customHeight="1" x14ac:dyDescent="0.25">
      <c r="A11" s="71"/>
      <c r="B11" s="71"/>
      <c r="C11" s="71"/>
      <c r="E11" s="68"/>
    </row>
    <row r="12" spans="1:7" ht="15" x14ac:dyDescent="0.25">
      <c r="E12" s="68"/>
    </row>
    <row r="13" spans="1:7" ht="15" x14ac:dyDescent="0.25">
      <c r="E13" s="68"/>
    </row>
    <row r="16" spans="1:7" ht="15" x14ac:dyDescent="0.25">
      <c r="A16" s="122" t="s">
        <v>13</v>
      </c>
      <c r="B16" s="123"/>
      <c r="C16" s="123"/>
      <c r="D16" s="123"/>
      <c r="E16" s="123"/>
      <c r="F16" s="123"/>
      <c r="G16" s="124"/>
    </row>
    <row r="17" spans="1:10" ht="43.5" customHeight="1" x14ac:dyDescent="0.2">
      <c r="A17" s="72" t="s">
        <v>70</v>
      </c>
      <c r="B17" s="53" t="s">
        <v>72</v>
      </c>
      <c r="C17" s="53" t="s">
        <v>73</v>
      </c>
      <c r="D17" s="53" t="s">
        <v>74</v>
      </c>
      <c r="E17" s="53" t="s">
        <v>75</v>
      </c>
      <c r="F17" s="53" t="s">
        <v>76</v>
      </c>
      <c r="G17" s="53" t="s">
        <v>77</v>
      </c>
    </row>
    <row r="18" spans="1:10" x14ac:dyDescent="0.2">
      <c r="A18" s="73" t="s">
        <v>84</v>
      </c>
      <c r="B18" s="121">
        <f>11171.44+11046.47+50</f>
        <v>22267.91</v>
      </c>
      <c r="C18" s="74">
        <f>24851.4+684.53</f>
        <v>25535.93</v>
      </c>
      <c r="D18" s="74">
        <f>E18+F18</f>
        <v>21442.17</v>
      </c>
      <c r="E18" s="74">
        <f>20739.14+392.86</f>
        <v>21132</v>
      </c>
      <c r="F18" s="74">
        <v>310.17</v>
      </c>
      <c r="G18" s="74" t="s">
        <v>25</v>
      </c>
    </row>
    <row r="19" spans="1:10" x14ac:dyDescent="0.2">
      <c r="A19" s="73" t="s">
        <v>85</v>
      </c>
      <c r="B19" s="121"/>
      <c r="C19" s="74">
        <f>24594.19+829.79</f>
        <v>25423.98</v>
      </c>
      <c r="D19" s="74">
        <f>E19+F19</f>
        <v>21523.279999999999</v>
      </c>
      <c r="E19" s="74">
        <f>20739.14+393.36</f>
        <v>21132.5</v>
      </c>
      <c r="F19" s="74">
        <v>390.78</v>
      </c>
      <c r="G19" s="74" t="s">
        <v>25</v>
      </c>
    </row>
    <row r="20" spans="1:10" x14ac:dyDescent="0.2">
      <c r="A20" s="73" t="s">
        <v>86</v>
      </c>
      <c r="B20" s="121"/>
      <c r="C20" s="74">
        <v>1020.1</v>
      </c>
      <c r="D20" s="74">
        <f>F20+G20</f>
        <v>1370.04</v>
      </c>
      <c r="E20" s="74"/>
      <c r="F20" s="74">
        <v>779.89</v>
      </c>
      <c r="G20" s="74">
        <v>590.15</v>
      </c>
    </row>
    <row r="21" spans="1:10" x14ac:dyDescent="0.2">
      <c r="A21" s="73" t="s">
        <v>87</v>
      </c>
      <c r="B21" s="121"/>
      <c r="C21" s="74">
        <f>1388.32+1531.7</f>
        <v>2920.02</v>
      </c>
      <c r="D21" s="74">
        <f>F21</f>
        <v>2210.23</v>
      </c>
      <c r="E21" s="74"/>
      <c r="F21" s="74">
        <f>1025.53+811.25+373.45</f>
        <v>2210.23</v>
      </c>
      <c r="G21" s="74" t="s">
        <v>25</v>
      </c>
    </row>
    <row r="22" spans="1:10" ht="15" x14ac:dyDescent="0.25">
      <c r="A22" s="75" t="s">
        <v>71</v>
      </c>
      <c r="B22" s="34">
        <f>SUM(B18)</f>
        <v>22267.91</v>
      </c>
      <c r="C22" s="76">
        <f>SUM(C18:C21)</f>
        <v>54900.03</v>
      </c>
      <c r="D22" s="75">
        <f>SUM(D18:D21)</f>
        <v>46545.72</v>
      </c>
      <c r="E22" s="75">
        <f>SUM(E18:E21)</f>
        <v>42264.5</v>
      </c>
      <c r="F22" s="75">
        <f>SUM(F18:F21)</f>
        <v>3691.07</v>
      </c>
      <c r="G22" s="75">
        <f>G20</f>
        <v>590.15</v>
      </c>
    </row>
    <row r="23" spans="1:10" ht="15" x14ac:dyDescent="0.25">
      <c r="A23" s="120" t="s">
        <v>126</v>
      </c>
      <c r="B23" s="120"/>
      <c r="C23" s="120"/>
      <c r="D23" s="120"/>
      <c r="E23" s="120"/>
      <c r="F23" s="120"/>
      <c r="G23" s="120"/>
      <c r="I23" s="77"/>
    </row>
    <row r="25" spans="1:10" ht="15" x14ac:dyDescent="0.25">
      <c r="A25" s="122" t="s">
        <v>14</v>
      </c>
      <c r="B25" s="123"/>
      <c r="C25" s="123"/>
      <c r="D25" s="123"/>
      <c r="E25" s="123"/>
      <c r="F25" s="123"/>
      <c r="G25" s="124"/>
    </row>
    <row r="26" spans="1:10" ht="42.75" x14ac:dyDescent="0.2">
      <c r="A26" s="72" t="s">
        <v>70</v>
      </c>
      <c r="B26" s="53" t="s">
        <v>72</v>
      </c>
      <c r="C26" s="53" t="s">
        <v>73</v>
      </c>
      <c r="D26" s="53" t="s">
        <v>74</v>
      </c>
      <c r="E26" s="53" t="s">
        <v>75</v>
      </c>
      <c r="F26" s="53" t="s">
        <v>76</v>
      </c>
      <c r="G26" s="53" t="s">
        <v>77</v>
      </c>
    </row>
    <row r="27" spans="1:10" x14ac:dyDescent="0.2">
      <c r="A27" s="73" t="s">
        <v>97</v>
      </c>
      <c r="B27" s="126">
        <v>21383</v>
      </c>
      <c r="C27" s="53">
        <f>927.15+23194.05</f>
        <v>24121.200000000001</v>
      </c>
      <c r="D27" s="53">
        <f>E27+F27</f>
        <v>22018.799999999999</v>
      </c>
      <c r="E27" s="53">
        <v>21569.14</v>
      </c>
      <c r="F27" s="53">
        <v>449.66</v>
      </c>
      <c r="G27" s="74" t="s">
        <v>25</v>
      </c>
    </row>
    <row r="28" spans="1:10" x14ac:dyDescent="0.2">
      <c r="A28" s="73" t="s">
        <v>98</v>
      </c>
      <c r="B28" s="127"/>
      <c r="C28" s="53">
        <f>1023.28+25531.8</f>
        <v>26555.079999999998</v>
      </c>
      <c r="D28" s="53">
        <f>E28+F28</f>
        <v>24262.67</v>
      </c>
      <c r="E28" s="53">
        <v>23772.39</v>
      </c>
      <c r="F28" s="53">
        <v>490.28</v>
      </c>
      <c r="G28" s="74" t="s">
        <v>25</v>
      </c>
    </row>
    <row r="29" spans="1:10" ht="30" customHeight="1" x14ac:dyDescent="0.2">
      <c r="A29" s="78" t="s">
        <v>102</v>
      </c>
      <c r="B29" s="128"/>
      <c r="C29" s="57">
        <f>787.56+114.56+149.5</f>
        <v>1051.6199999999999</v>
      </c>
      <c r="D29" s="57">
        <v>799.92</v>
      </c>
      <c r="E29" s="66" t="s">
        <v>25</v>
      </c>
      <c r="F29" s="53">
        <v>799.92</v>
      </c>
      <c r="G29" s="74" t="s">
        <v>25</v>
      </c>
    </row>
    <row r="30" spans="1:10" ht="15" x14ac:dyDescent="0.25">
      <c r="A30" s="73"/>
      <c r="B30" s="79">
        <f>SUM(B27:B28)</f>
        <v>21383</v>
      </c>
      <c r="C30" s="80">
        <f>SUM(C27:C29)</f>
        <v>51727.9</v>
      </c>
      <c r="D30" s="74">
        <f>SUM(D27:D29)</f>
        <v>47081.39</v>
      </c>
      <c r="E30" s="74">
        <f>E27+E28</f>
        <v>45341.53</v>
      </c>
      <c r="F30" s="74">
        <f>SUM(F27:F29)</f>
        <v>1739.8600000000001</v>
      </c>
      <c r="G30" s="74" t="s">
        <v>25</v>
      </c>
      <c r="I30" s="77"/>
      <c r="J30" s="67" t="s">
        <v>127</v>
      </c>
    </row>
    <row r="31" spans="1:10" ht="15" x14ac:dyDescent="0.25">
      <c r="A31" s="120" t="s">
        <v>128</v>
      </c>
      <c r="B31" s="120"/>
      <c r="C31" s="120"/>
      <c r="D31" s="120"/>
      <c r="E31" s="120"/>
      <c r="F31" s="120"/>
      <c r="G31" s="120"/>
      <c r="I31" s="77"/>
    </row>
    <row r="32" spans="1:10" x14ac:dyDescent="0.2">
      <c r="I32" s="77"/>
    </row>
    <row r="33" spans="1:10" ht="15" x14ac:dyDescent="0.25">
      <c r="A33" s="122" t="s">
        <v>16</v>
      </c>
      <c r="B33" s="123"/>
      <c r="C33" s="123"/>
      <c r="D33" s="123"/>
      <c r="E33" s="123"/>
      <c r="F33" s="123"/>
      <c r="G33" s="124"/>
    </row>
    <row r="34" spans="1:10" ht="42.75" x14ac:dyDescent="0.2">
      <c r="A34" s="81" t="s">
        <v>3</v>
      </c>
      <c r="B34" s="53" t="s">
        <v>72</v>
      </c>
      <c r="C34" s="53" t="s">
        <v>73</v>
      </c>
      <c r="D34" s="53" t="s">
        <v>74</v>
      </c>
      <c r="E34" s="53" t="s">
        <v>75</v>
      </c>
      <c r="F34" s="53" t="s">
        <v>76</v>
      </c>
      <c r="G34" s="53" t="s">
        <v>77</v>
      </c>
    </row>
    <row r="35" spans="1:10" ht="15" x14ac:dyDescent="0.25">
      <c r="A35" s="73"/>
      <c r="B35" s="82">
        <f>B30+B22</f>
        <v>43650.91</v>
      </c>
      <c r="C35" s="80">
        <f>C30+C22</f>
        <v>106627.93</v>
      </c>
      <c r="D35" s="74">
        <f>D30+D22</f>
        <v>93627.11</v>
      </c>
      <c r="E35" s="74">
        <f>E30+E22</f>
        <v>87606.03</v>
      </c>
      <c r="F35" s="74">
        <f>F30+F22</f>
        <v>5430.93</v>
      </c>
      <c r="G35" s="74">
        <v>590.15</v>
      </c>
      <c r="I35" s="77"/>
    </row>
    <row r="36" spans="1:10" ht="15" x14ac:dyDescent="0.25">
      <c r="A36" s="120" t="s">
        <v>129</v>
      </c>
      <c r="B36" s="120"/>
      <c r="C36" s="120"/>
      <c r="D36" s="120"/>
      <c r="E36" s="120"/>
      <c r="F36" s="120"/>
      <c r="G36" s="120"/>
      <c r="I36" s="77"/>
      <c r="J36" s="77">
        <f>B35+C35</f>
        <v>150278.84</v>
      </c>
    </row>
    <row r="40" spans="1:10" ht="15" x14ac:dyDescent="0.25">
      <c r="C40" s="83"/>
      <c r="D40" s="84"/>
    </row>
  </sheetData>
  <mergeCells count="10">
    <mergeCell ref="A36:G36"/>
    <mergeCell ref="B18:B21"/>
    <mergeCell ref="A16:G16"/>
    <mergeCell ref="A23:G23"/>
    <mergeCell ref="A2:E2"/>
    <mergeCell ref="A3:D3"/>
    <mergeCell ref="A25:G25"/>
    <mergeCell ref="A31:G31"/>
    <mergeCell ref="A33:G33"/>
    <mergeCell ref="B27:B29"/>
  </mergeCells>
  <pageMargins left="0.7" right="0.7" top="0.75" bottom="0.75" header="0.3" footer="0.3"/>
  <pageSetup scale="80" orientation="portrait" r:id="rId1"/>
  <ignoredErrors>
    <ignoredError sqref="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Tabela 2.</vt:lpstr>
      <vt:lpstr>proracun br.PM</vt:lpstr>
      <vt:lpstr>Tabela 4. povrsine</vt:lpstr>
      <vt:lpstr>'Tabela 4. povrsine'!Print_Area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Popović</dc:creator>
  <cp:lastModifiedBy>Jasmina Todorović</cp:lastModifiedBy>
  <cp:lastPrinted>2019-07-19T07:51:11Z</cp:lastPrinted>
  <dcterms:created xsi:type="dcterms:W3CDTF">2018-12-25T10:09:52Z</dcterms:created>
  <dcterms:modified xsi:type="dcterms:W3CDTF">2019-07-31T12:21:32Z</dcterms:modified>
</cp:coreProperties>
</file>