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FAD7B6E9-83AD-4623-ADCC-3ED851EE7C77}" xr6:coauthVersionLast="44" xr6:coauthVersionMax="44" xr10:uidLastSave="{00000000-0000-0000-0000-000000000000}"/>
  <bookViews>
    <workbookView xWindow="390" yWindow="255" windowWidth="16755" windowHeight="14745" firstSheet="3" activeTab="7" xr2:uid="{00000000-000D-0000-FFFF-FFFF00000000}"/>
  </bookViews>
  <sheets>
    <sheet name="Cover" sheetId="11" r:id="rId1"/>
    <sheet name="A.Archutectural Works" sheetId="21" r:id="rId2"/>
    <sheet name="C.Civil Works" sheetId="15" r:id="rId3"/>
    <sheet name="E.Electrical Works" sheetId="16" r:id="rId4"/>
    <sheet name="P.Plumbing" sheetId="17" r:id="rId5"/>
    <sheet name="EL.Elevator" sheetId="18" r:id="rId6"/>
    <sheet name="М.HVAC" sheetId="19" r:id="rId7"/>
    <sheet name="Summary" sheetId="20" r:id="rId8"/>
  </sheets>
  <definedNames>
    <definedName name="aquatherm" localSheetId="1">#REF!</definedName>
    <definedName name="aquatherm" localSheetId="7">#REF!</definedName>
    <definedName name="aquatherm">#REF!</definedName>
    <definedName name="Bakar" localSheetId="1">#REF!</definedName>
    <definedName name="Bakar" localSheetId="7">#REF!</definedName>
    <definedName name="Bakar">#REF!</definedName>
    <definedName name="cevi_celik" localSheetId="1">#REF!</definedName>
    <definedName name="cevi_celik" localSheetId="7">#REF!</definedName>
    <definedName name="cevi_celik">#REF!</definedName>
    <definedName name="euro" localSheetId="1">#REF!</definedName>
    <definedName name="euro" localSheetId="7">#REF!</definedName>
    <definedName name="euro" localSheetId="6">М.HVAC!#REF!</definedName>
    <definedName name="euro">#REF!</definedName>
    <definedName name="_xlnm.Print_Area" localSheetId="1">'A.Archutectural Works'!$A$1:$R$54</definedName>
    <definedName name="_xlnm.Print_Area" localSheetId="2">'C.Civil Works'!$A$1:$H$54</definedName>
    <definedName name="_xlnm.Print_Area" localSheetId="0">Cover!$A$1:$I$40</definedName>
    <definedName name="_xlnm.Print_Area" localSheetId="3">'E.Electrical Works'!$A$1:$H$99</definedName>
    <definedName name="_xlnm.Print_Area" localSheetId="5">EL.Elevator!$A$1:$H$19</definedName>
    <definedName name="_xlnm.Print_Area" localSheetId="4">P.Plumbing!$B$1:$K$79</definedName>
    <definedName name="_xlnm.Print_Area" localSheetId="7">Summary!$A$1:$F$11</definedName>
    <definedName name="_xlnm.Print_Area" localSheetId="6">М.HVAC!$A$1:$H$56</definedName>
    <definedName name="zaradaL3" localSheetId="1">#REF!</definedName>
    <definedName name="zaradaL3" localSheetId="7">#REF!</definedName>
    <definedName name="zaradaL3">#REF!</definedName>
    <definedName name="МА" localSheetId="1">#REF!</definedName>
    <definedName name="МА">#REF!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2" i="21" l="1"/>
  <c r="H53" i="19" l="1"/>
  <c r="H50" i="19"/>
  <c r="H45" i="19"/>
  <c r="H41" i="19"/>
  <c r="H38" i="19"/>
  <c r="H35" i="19"/>
  <c r="H32" i="19"/>
  <c r="H29" i="19"/>
  <c r="H26" i="19"/>
  <c r="H23" i="19"/>
  <c r="H22" i="19"/>
  <c r="H19" i="19"/>
  <c r="H16" i="19"/>
  <c r="H13" i="19"/>
  <c r="H10" i="19"/>
  <c r="H13" i="18"/>
  <c r="G18" i="18" s="1"/>
  <c r="H12" i="21"/>
  <c r="H56" i="19" l="1"/>
  <c r="F10" i="20"/>
  <c r="F9" i="20"/>
  <c r="F8" i="21"/>
  <c r="H8" i="21" s="1"/>
  <c r="H48" i="21" s="1"/>
  <c r="F11" i="21"/>
  <c r="H11" i="21" s="1"/>
  <c r="H49" i="21" s="1"/>
  <c r="H16" i="21"/>
  <c r="F17" i="21"/>
  <c r="H17" i="21" s="1"/>
  <c r="F18" i="21"/>
  <c r="H18" i="21"/>
  <c r="F19" i="21"/>
  <c r="H19" i="21"/>
  <c r="F20" i="21"/>
  <c r="H20" i="21"/>
  <c r="F21" i="21"/>
  <c r="H21" i="21" s="1"/>
  <c r="F22" i="21"/>
  <c r="H22" i="21"/>
  <c r="F23" i="21"/>
  <c r="H23" i="21"/>
  <c r="F24" i="21"/>
  <c r="H24" i="21"/>
  <c r="F25" i="21"/>
  <c r="H25" i="21" s="1"/>
  <c r="F26" i="21"/>
  <c r="H26" i="21"/>
  <c r="H27" i="21"/>
  <c r="H28" i="21"/>
  <c r="F29" i="21"/>
  <c r="H29" i="21"/>
  <c r="F33" i="21"/>
  <c r="H33" i="21" s="1"/>
  <c r="F34" i="21"/>
  <c r="H34" i="21" s="1"/>
  <c r="F35" i="21"/>
  <c r="H35" i="21" s="1"/>
  <c r="F36" i="21"/>
  <c r="H36" i="21" s="1"/>
  <c r="F37" i="21"/>
  <c r="H37" i="21" s="1"/>
  <c r="F38" i="21"/>
  <c r="H38" i="21" s="1"/>
  <c r="F39" i="21"/>
  <c r="H39" i="21" s="1"/>
  <c r="H42" i="21"/>
  <c r="H43" i="21"/>
  <c r="H52" i="21" s="1"/>
  <c r="H44" i="21"/>
  <c r="C48" i="21"/>
  <c r="C49" i="21"/>
  <c r="C50" i="21"/>
  <c r="C51" i="21"/>
  <c r="C52" i="21"/>
  <c r="H50" i="21" l="1"/>
  <c r="H51" i="21"/>
  <c r="H53" i="21" l="1"/>
  <c r="F5" i="20" s="1"/>
  <c r="K7" i="17"/>
  <c r="H12" i="17" s="1"/>
  <c r="H73" i="17" s="1"/>
  <c r="K11" i="17"/>
  <c r="K18" i="17"/>
  <c r="K19" i="17"/>
  <c r="K20" i="17"/>
  <c r="K22" i="17"/>
  <c r="K23" i="17"/>
  <c r="K24" i="17"/>
  <c r="K26" i="17"/>
  <c r="K27" i="17"/>
  <c r="K28" i="17"/>
  <c r="K35" i="17"/>
  <c r="K36" i="17"/>
  <c r="K37" i="17"/>
  <c r="K38" i="17"/>
  <c r="K39" i="17"/>
  <c r="K44" i="17"/>
  <c r="K45" i="17"/>
  <c r="K46" i="17"/>
  <c r="K47" i="17"/>
  <c r="K49" i="17"/>
  <c r="K50" i="17"/>
  <c r="K51" i="17"/>
  <c r="K52" i="17"/>
  <c r="K53" i="17"/>
  <c r="K54" i="17"/>
  <c r="K55" i="17"/>
  <c r="K57" i="17"/>
  <c r="I64" i="17"/>
  <c r="K64" i="17" s="1"/>
  <c r="I66" i="17"/>
  <c r="K66" i="17" s="1"/>
  <c r="H58" i="17" l="1"/>
  <c r="H76" i="17" s="1"/>
  <c r="H40" i="17"/>
  <c r="H75" i="17" s="1"/>
  <c r="I65" i="17"/>
  <c r="K65" i="17" s="1"/>
  <c r="H67" i="17" s="1"/>
  <c r="H77" i="17" s="1"/>
  <c r="H29" i="17"/>
  <c r="H74" i="17" s="1"/>
  <c r="H15" i="16"/>
  <c r="H18" i="16"/>
  <c r="H20" i="16"/>
  <c r="H23" i="16"/>
  <c r="H25" i="16"/>
  <c r="H27" i="16"/>
  <c r="H29" i="16"/>
  <c r="H31" i="16"/>
  <c r="H33" i="16"/>
  <c r="H35" i="16"/>
  <c r="H37" i="16"/>
  <c r="H39" i="16"/>
  <c r="H42" i="16"/>
  <c r="H50" i="16"/>
  <c r="H52" i="16"/>
  <c r="H53" i="16"/>
  <c r="H60" i="16"/>
  <c r="H63" i="16"/>
  <c r="H64" i="16"/>
  <c r="H67" i="16"/>
  <c r="H69" i="16"/>
  <c r="H71" i="16"/>
  <c r="H73" i="16"/>
  <c r="H75" i="16"/>
  <c r="H77" i="16"/>
  <c r="H79" i="16"/>
  <c r="H81" i="16"/>
  <c r="H83" i="16"/>
  <c r="H85" i="16"/>
  <c r="H87" i="16"/>
  <c r="H90" i="16"/>
  <c r="H92" i="16" l="1"/>
  <c r="G97" i="16" s="1"/>
  <c r="H79" i="17"/>
  <c r="F8" i="20" s="1"/>
  <c r="H44" i="16"/>
  <c r="G96" i="16" s="1"/>
  <c r="H7" i="15"/>
  <c r="H8" i="15"/>
  <c r="H9" i="15"/>
  <c r="H10" i="15"/>
  <c r="F14" i="15"/>
  <c r="H14" i="15" s="1"/>
  <c r="H15" i="15"/>
  <c r="H16" i="15"/>
  <c r="H17" i="15"/>
  <c r="H18" i="15"/>
  <c r="H19" i="15"/>
  <c r="H20" i="15"/>
  <c r="F21" i="15"/>
  <c r="H21" i="15"/>
  <c r="H25" i="15"/>
  <c r="H26" i="15"/>
  <c r="H27" i="15"/>
  <c r="H31" i="15"/>
  <c r="H32" i="15" s="1"/>
  <c r="G50" i="15" s="1"/>
  <c r="H35" i="15"/>
  <c r="H37" i="15" s="1"/>
  <c r="G51" i="15" s="1"/>
  <c r="H36" i="15"/>
  <c r="H40" i="15"/>
  <c r="H41" i="15" s="1"/>
  <c r="G52" i="15" s="1"/>
  <c r="C47" i="15"/>
  <c r="C48" i="15"/>
  <c r="C49" i="15"/>
  <c r="C50" i="15"/>
  <c r="C51" i="15"/>
  <c r="C52" i="15"/>
  <c r="H98" i="16" l="1"/>
  <c r="F7" i="20" s="1"/>
  <c r="H11" i="15"/>
  <c r="G47" i="15" s="1"/>
  <c r="H22" i="15"/>
  <c r="G48" i="15" s="1"/>
  <c r="H28" i="15"/>
  <c r="G49" i="15" s="1"/>
  <c r="I53" i="15"/>
  <c r="H53" i="15" l="1"/>
  <c r="F6" i="20" s="1"/>
  <c r="E11" i="20" s="1"/>
</calcChain>
</file>

<file path=xl/sharedStrings.xml><?xml version="1.0" encoding="utf-8"?>
<sst xmlns="http://schemas.openxmlformats.org/spreadsheetml/2006/main" count="844" uniqueCount="624">
  <si>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</si>
  <si>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</si>
  <si>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</si>
  <si>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</si>
  <si>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</si>
  <si>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</si>
  <si>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</si>
  <si>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</si>
  <si>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</si>
  <si>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</si>
  <si>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</si>
  <si>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</si>
  <si>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</si>
  <si>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</si>
  <si>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</si>
  <si>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</si>
  <si>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</si>
  <si>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</si>
  <si>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P</t>
  </si>
  <si>
    <t>EL</t>
  </si>
  <si>
    <t>TOTAL:</t>
  </si>
  <si>
    <t>C: SUMMARY CIVIL WORKS</t>
  </si>
  <si>
    <t>Supply, transportation and installation of fireproof sandwich panels for horizontal installation.</t>
  </si>
  <si>
    <t>Supply, transportation and installation of fireproof roof sandwich panels.</t>
  </si>
  <si>
    <t>Expansion joint to separate the lift structure from the existing structure</t>
  </si>
  <si>
    <t>*</t>
  </si>
  <si>
    <t>zidanje*</t>
  </si>
  <si>
    <t xml:space="preserve">Accessibility_Health center Babušnica / Pristupačnost-Dom zdravlja Babušnica
</t>
  </si>
  <si>
    <t>Section:  A.  Architectural Works / Архитектонски радови</t>
  </si>
  <si>
    <t>A I.1</t>
  </si>
  <si>
    <t>A II.1</t>
  </si>
  <si>
    <t>A III.1</t>
  </si>
  <si>
    <t>A III.2</t>
  </si>
  <si>
    <t>A III.3</t>
  </si>
  <si>
    <t>A III.4</t>
  </si>
  <si>
    <t>A III.5</t>
  </si>
  <si>
    <t xml:space="preserve"> A III.6</t>
  </si>
  <si>
    <t>A III.7</t>
  </si>
  <si>
    <t>A III.8</t>
  </si>
  <si>
    <t>A III.9</t>
  </si>
  <si>
    <t>A III.10</t>
  </si>
  <si>
    <t>A III.11</t>
  </si>
  <si>
    <t>A V.1</t>
  </si>
  <si>
    <t>A IV.1</t>
  </si>
  <si>
    <t>A IV.2</t>
  </si>
  <si>
    <t>A IV.3</t>
  </si>
  <si>
    <t>A IV.5</t>
  </si>
  <si>
    <t>A IV.4</t>
  </si>
  <si>
    <t>A IV.6</t>
  </si>
  <si>
    <t>A IV.7</t>
  </si>
  <si>
    <t>A IV.8</t>
  </si>
  <si>
    <t>A V.3</t>
  </si>
  <si>
    <t>A V.4</t>
  </si>
  <si>
    <t>2.13.1</t>
  </si>
  <si>
    <t>2.2.3
2.12</t>
  </si>
  <si>
    <t>2.2.2</t>
  </si>
  <si>
    <t xml:space="preserve">ПРЕДМЕР И ПРЕДРАЧУН </t>
  </si>
  <si>
    <t>Accessibility_Health Center Babušnica</t>
  </si>
  <si>
    <t>Приступачност-Зграда Дома здравља Бабушница</t>
  </si>
  <si>
    <t>No. / Број позиције</t>
  </si>
  <si>
    <t>Tech.
Specs
Ref. / Референтна ставка у тех. спец.</t>
  </si>
  <si>
    <t>Опис радова</t>
  </si>
  <si>
    <t>Unit / ЈМ</t>
  </si>
  <si>
    <t>QTY / Количина</t>
  </si>
  <si>
    <r>
      <t>Unit Rate / Цена по јединици мере (EUR)</t>
    </r>
    <r>
      <rPr>
        <sz val="11"/>
        <rFont val="Arial"/>
        <family val="2"/>
      </rPr>
      <t xml:space="preserve">  </t>
    </r>
  </si>
  <si>
    <t>Amount / Укупно (EUR)</t>
  </si>
  <si>
    <t xml:space="preserve">Поправак фасаде након изградње рампе </t>
  </si>
  <si>
    <t>A II.2</t>
  </si>
  <si>
    <t>A II.3</t>
  </si>
  <si>
    <t>2.18   
2.2.1</t>
  </si>
  <si>
    <t>A II.10</t>
  </si>
  <si>
    <t>2.3.2</t>
  </si>
  <si>
    <t xml:space="preserve">Набавка, транспорт и уградња ватроотпорних фасадних сендвич панела за хоризонтално постављање. </t>
  </si>
  <si>
    <t xml:space="preserve">Набавка, транспорт и уградња ватроотпорних кровних сендвич панела. </t>
  </si>
  <si>
    <t>Дилатациона лајсна за покривање дилатационе фуге између конструкције лифта и постојећег објекта.</t>
  </si>
  <si>
    <t>2.4.1</t>
  </si>
  <si>
    <t>2.2.4</t>
  </si>
  <si>
    <t>2.13.2</t>
  </si>
  <si>
    <t>2.7.1</t>
  </si>
  <si>
    <t>MARKING THE PARKING PLACE/ ОБЕЛЕЖАВАЊЕ ПАРКИНГ МЕСТА</t>
  </si>
  <si>
    <t>ADJUSTING THE ENTRANCE / ПРИЛАГОЂАВАЊЕ УЛАЗА</t>
  </si>
  <si>
    <t>А: SUMMARY ARCHITECTURAL WORK / РЕКАПИТУЛАЦИЈА АРХИТЕКТОНСКИ РАДОВИ</t>
  </si>
  <si>
    <t>TOILET ADJUSTMENT / ПРИЛАГОЂАВАЊЕ ТОАЛЕТА</t>
  </si>
  <si>
    <t>WORKS ON A LIFT / РАДОВИ НА ЛИФТУ</t>
  </si>
  <si>
    <t>ACCESSIBILITY MARKS/ ОЗНАКЕ ПРИСТУПАЧНОСТИ</t>
  </si>
  <si>
    <t>TOTAL CIVIL WORKS:</t>
  </si>
  <si>
    <t>C.VI</t>
  </si>
  <si>
    <t>C.V</t>
  </si>
  <si>
    <t>C.IV</t>
  </si>
  <si>
    <t>C.III</t>
  </si>
  <si>
    <t>C.II</t>
  </si>
  <si>
    <t>C.I</t>
  </si>
  <si>
    <t xml:space="preserve">m² </t>
  </si>
  <si>
    <t>C.VI.1</t>
  </si>
  <si>
    <t>OTHER WORKS</t>
  </si>
  <si>
    <t>VI</t>
  </si>
  <si>
    <r>
      <t>m</t>
    </r>
    <r>
      <rPr>
        <vertAlign val="superscript"/>
        <sz val="10"/>
        <rFont val="Arial"/>
        <family val="2"/>
        <charset val="238"/>
      </rPr>
      <t>1</t>
    </r>
  </si>
  <si>
    <t>C.V.2</t>
  </si>
  <si>
    <t>kg</t>
  </si>
  <si>
    <t>C.V.1</t>
  </si>
  <si>
    <t xml:space="preserve">STEEL STRUCTURE </t>
  </si>
  <si>
    <t>kg.</t>
  </si>
  <si>
    <t>C.IV.1</t>
  </si>
  <si>
    <t>REINFORCEMENT</t>
  </si>
  <si>
    <r>
      <t>m</t>
    </r>
    <r>
      <rPr>
        <vertAlign val="superscript"/>
        <sz val="10"/>
        <rFont val="Arial"/>
        <family val="2"/>
      </rPr>
      <t>3</t>
    </r>
    <r>
      <rPr>
        <sz val="10"/>
        <rFont val="Arial"/>
        <family val="2"/>
      </rPr>
      <t xml:space="preserve"> </t>
    </r>
  </si>
  <si>
    <t>2.20 to 2.32</t>
  </si>
  <si>
    <t>C.III.3</t>
  </si>
  <si>
    <t>C.III.2</t>
  </si>
  <si>
    <t>C.III.1</t>
  </si>
  <si>
    <t xml:space="preserve">CONCRETE AND REINFORCED CONCRETE WORKS  </t>
  </si>
  <si>
    <t>C.II.8</t>
  </si>
  <si>
    <t>C.II.7</t>
  </si>
  <si>
    <t>C.II.6</t>
  </si>
  <si>
    <t>C.II.5</t>
  </si>
  <si>
    <t>C.II.4</t>
  </si>
  <si>
    <t>C.II.3</t>
  </si>
  <si>
    <t>C.II.2</t>
  </si>
  <si>
    <t>C.II.1</t>
  </si>
  <si>
    <t>EARTH WORKS</t>
  </si>
  <si>
    <t>l.s.</t>
  </si>
  <si>
    <t xml:space="preserve">Припрема површина на постојећој приступној платформи за добетониравање нове приступне рампе и степеника. Позиција обухвата чишћење површина, уклањање лабавих делова, постављлање везних елемената и наношење средстава за везу старог и новог бетона </t>
  </si>
  <si>
    <t>Preparation of surfaces on the existing access platform to refinish the new access ramp and stairs. Position includes cleaning of surfaces, removal of loose parts, placement of bonding elements and application of bonding agents for old and new concrete</t>
  </si>
  <si>
    <t>C.I.4</t>
  </si>
  <si>
    <t>C.I.3</t>
  </si>
  <si>
    <t>C.I.2</t>
  </si>
  <si>
    <t>C.I.1</t>
  </si>
  <si>
    <t>PREPARATORY WORKS</t>
  </si>
  <si>
    <t>Section:  2C.  Civil Works / Грађевински  радови</t>
  </si>
  <si>
    <t xml:space="preserve">Accessibility Babusnica Health Center  / Приступачност-Бабушница Дом здравља
</t>
  </si>
  <si>
    <t>TOTAL ELECTRICAL WORKS</t>
  </si>
  <si>
    <t>ELECTRICAL POWER INSTALATIONS FOR TOILET</t>
  </si>
  <si>
    <t>E.II</t>
  </si>
  <si>
    <t>ELECTRICAL POWER INSTALLATIONS FOR LIFT</t>
  </si>
  <si>
    <t>E.I</t>
  </si>
  <si>
    <t>E: SUMMARY</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</si>
  <si>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</si>
  <si>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</si>
  <si>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</si>
  <si>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</si>
  <si>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</si>
  <si>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</si>
  <si>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E.II.16</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</si>
  <si>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</si>
  <si>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</si>
  <si>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</si>
  <si>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</si>
  <si>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</si>
  <si>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E.II.15</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</si>
  <si>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</si>
  <si>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</si>
  <si>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E.II.14</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</si>
  <si>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сигнала.</t>
  </si>
  <si>
    <t xml:space="preserve">Supply, delivery, flush-wall mounting inside toilet for the disabled and connecting to previously placed electrical installations of a resseting unit for SOS intercom system with push-button for resseting SOS acoustic and luminous signals. </t>
  </si>
  <si>
    <t>E.II.13</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</si>
  <si>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</si>
  <si>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</si>
  <si>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</si>
  <si>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E.II.12</t>
  </si>
  <si>
    <t>m</t>
  </si>
  <si>
    <t>Ø16</t>
  </si>
  <si>
    <t>Набавка и полагање безхалогеног самогасивог заштитног црева</t>
  </si>
  <si>
    <t>Supply and assembling halogen free self-extinguishing conduit</t>
  </si>
  <si>
    <t>E.II.11</t>
  </si>
  <si>
    <t xml:space="preserve">Набавка, испорука и израда инсталација за СОС позивни систем, у тоалету за инвалиде каблом  J-H(St)H 2x2x0,8 </t>
  </si>
  <si>
    <t xml:space="preserve">Supply, delivery and workmanship of signaling installation for SOS intercom system inside toilet for the disabled by cable  J-H(St)H 2x2x0,8 </t>
  </si>
  <si>
    <t>E.II.10</t>
  </si>
  <si>
    <t xml:space="preserve">Набавка, испорука и израда инсталација за СОС позивни систем, изван тоалета за инвалиде каблом N2XH-J 3x1,5мм2 који се полаже у зиду под малтер. </t>
  </si>
  <si>
    <t xml:space="preserve">Supply, delivery and workmanship of electrical installation for SOS intercom system outside toilet for the disabled by cable  N2XH-J 3x1,5 mm2  which is laid in the walls under mortar. </t>
  </si>
  <si>
    <t>E.II.9</t>
  </si>
  <si>
    <t>Набавка, испорука, монтажа и повезивање на претходно изведене инсталације двополног КИП прекидача 16A, 230VAC</t>
  </si>
  <si>
    <t>Supply, delivery, assembly and connecting to previously placed installations of a double-pole rocket switch 16A, 230VAC</t>
  </si>
  <si>
    <t>3.6</t>
  </si>
  <si>
    <t>E.II.8</t>
  </si>
  <si>
    <t>Набавка, испорука, монтажа и повезивање на претходно изведене инсталације серијског инсталационог прекидача 10A, 230VAC</t>
  </si>
  <si>
    <t>Supply, delivery, assembly and connecting to previously placed installations of a two gang single-pole switch 10A, 230VAC</t>
  </si>
  <si>
    <t>E.II.7</t>
  </si>
  <si>
    <t>Набавка, испорука, монтажа и повезивање на претходно изведене инсталације једнополног инсталационог прекидача 10A, 230VAC</t>
  </si>
  <si>
    <t>Supply, delivery, assembly and connecting to previously placed installations of a single-pole switch 10A, 230VAC</t>
  </si>
  <si>
    <t>E.II.6</t>
  </si>
  <si>
    <t>Набавка, испорука, монтажа и повезивање на претходно постављену инсталацију  надградне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DN145C LED10S/840 PSU II WH, Philips</t>
  </si>
  <si>
    <r>
      <t xml:space="preserve">Supply, delivery, assembly and connecting to previously placed installations of surface mounted LED luminaire, 11W, system flux 1100 lm - 840 neutral white, 4000K, with power supply unit. IP44. Housing - aluminum die cast, Optical cover - Opal. </t>
    </r>
    <r>
      <rPr>
        <sz val="10"/>
        <rFont val="Arial"/>
        <family val="2"/>
        <charset val="238"/>
      </rPr>
      <t xml:space="preserve"> Similar characteristics as  DN145C LED10S/840 PSU II WH, Philips</t>
    </r>
  </si>
  <si>
    <t>3.5</t>
  </si>
  <si>
    <t>E.II.5</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</si>
  <si>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</si>
  <si>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</si>
  <si>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</si>
  <si>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</si>
  <si>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E.II.4</t>
  </si>
  <si>
    <t>ИНСТАЛАЦИЈА ОСВЕТЉЕЊА И ПРИКЉУЧАКА</t>
  </si>
  <si>
    <t xml:space="preserve">POWER SUPPLY INSTALLATION OF THE LIGHTING AND OUTLETS </t>
  </si>
  <si>
    <t>cmpl.</t>
  </si>
  <si>
    <t>минијатурни заштитни прекидач за заштиту струјног кола од преоптерећења и кратког споја, 1-полни, 16А, прекидне моћи 6кА, карактеристике Б - ком.1</t>
  </si>
  <si>
    <t xml:space="preserve"> - miniature circuit breaker for protection of electrical circuits from overload and short circuits , 1-pole, Amperage 16А, breaking capacity 6kA, tripping characteristics B - psc.1</t>
  </si>
  <si>
    <t>Уградња</t>
  </si>
  <si>
    <t>Build in</t>
  </si>
  <si>
    <t>Спратни разводни орман РО поред тоалета                          Измене у постојећем спратном разводном орману РО у приземљу:</t>
  </si>
  <si>
    <t>Subdistribution board RO next to toilet.
Making changes in the existing sub distribution board RO on the Ground floor:</t>
  </si>
  <si>
    <t>РАЗВОДНИ ОРМАН</t>
  </si>
  <si>
    <t>DISTRIBUTION CABINETS</t>
  </si>
  <si>
    <t>3.3.1</t>
  </si>
  <si>
    <t>E.II.3</t>
  </si>
  <si>
    <t>прекидачи 10A, 230VAC</t>
  </si>
  <si>
    <t>- wall switches 10A, 230VAC</t>
  </si>
  <si>
    <t xml:space="preserve">светиљке </t>
  </si>
  <si>
    <t>- lighting fixtures</t>
  </si>
  <si>
    <t>Демонтажа постојећих инсталација у тоалетима</t>
  </si>
  <si>
    <t xml:space="preserve">Dismantling existing electrical installations in the toilets </t>
  </si>
  <si>
    <t>3.2</t>
  </si>
  <si>
    <t>E.II.2</t>
  </si>
  <si>
    <t xml:space="preserve">Одређивање струјних кругова за напајање електричних инсталација у тоалетима </t>
  </si>
  <si>
    <t xml:space="preserve">Detailed inspection with determination of electrical circuits which supply fixed electrical appliances in the toilets </t>
  </si>
  <si>
    <t>E.II.1</t>
  </si>
  <si>
    <t>ДЕМОНТАЖА</t>
  </si>
  <si>
    <t>DISMANTLING WORKS</t>
  </si>
  <si>
    <t>ЕЛЕКТРОЕНЕРГЕТСКЕ ИНСТАЛАЦИЈЕ ЗА ТОАЛЕТ</t>
  </si>
  <si>
    <t>ЕЛЕКТРОЕНЕРГЕТСКЕ ИНСТАЛАЦИЈЕ ЛИФТ УКУПНО</t>
  </si>
  <si>
    <t>ELECTRICAL POWER INSTALLATIONS FOR LIFT TOTAL</t>
  </si>
  <si>
    <t>E.I.13</t>
  </si>
  <si>
    <t xml:space="preserve">Израда споја Фе/Зн траке са постојећим спустним проводником на објекту, коришћењем укрсног комада за траку према стандарду СРПС Н.Б4.936. </t>
  </si>
  <si>
    <t xml:space="preserve">Connecting Fe/Zn strip 25x4mm to existing down conductor of the building using cross run clamps for flat wires according to  SRPS N.B4.936 standard. Payment is for work and material by piece of placed equipment. </t>
  </si>
  <si>
    <t>3.10.4</t>
  </si>
  <si>
    <t>E.I.12</t>
  </si>
  <si>
    <t>Израда споја Фе/Зн траке са металном конструкцијом заваривањем минималне дужине вара 50мм. По извођењу споја сва оштећена места премазати заштитним средством против корозије.</t>
  </si>
  <si>
    <t xml:space="preserve">Workmanship of joint of  Fe/Zn strip with metal structure. It is done by welding, minimal length of weld is 50mm. After execution of the joint, all damaged spots are to be coated by protective coating against corrosion.  </t>
  </si>
  <si>
    <t>3.10.5</t>
  </si>
  <si>
    <t>E.I.11</t>
  </si>
  <si>
    <t xml:space="preserve">Набавка, испорука и монтажа затвореног искришта Imax=100kA (8/20µs) на унутрашњем зиду лифт кућице. Искриште се повезује на Фе/Зн траку 25x4мм. </t>
  </si>
  <si>
    <t xml:space="preserve">Supply, delivery and mounting of closed spark gap  Imax=100kA (8/20µs) on inner wall of lift pit. Spark gap is connected to  Fe/Zn strip 25х4mm inside lift pit. </t>
  </si>
  <si>
    <t>3.10.3</t>
  </si>
  <si>
    <t>E.I.10</t>
  </si>
  <si>
    <t xml:space="preserve">Набавка, испорука и монтажа Фе/Зн траке 25x4мм на крову и у лифт кућици. </t>
  </si>
  <si>
    <t xml:space="preserve">Supply, delivery and mounting of Fe/Zn strip 25х4mm on the roof top and inside the lift pit. </t>
  </si>
  <si>
    <t>3.10.2</t>
  </si>
  <si>
    <t>E.I.9</t>
  </si>
  <si>
    <t xml:space="preserve">Набавка, испорука и монтажа стезаљке за лим за Фе/Зн траку 25x4мм према стандарду СРПС Н.Б4.908. </t>
  </si>
  <si>
    <t xml:space="preserve">Supply, delivery and assambly of terminal for sheet metal for Fe/Zn strip 25х4mm according to SRPS N.B4.908 standard. </t>
  </si>
  <si>
    <t>E.I.8</t>
  </si>
  <si>
    <t xml:space="preserve">Набавка, испорука и монтажа укрсног комада за пролазне траке према стандарду СРПС Н.Б4.936, у кутију са заливањем.  </t>
  </si>
  <si>
    <t xml:space="preserve">Supply, delivery and assembly of cross run clamps for flat wires according to  SRPS N.B4.936 standard , in the box with sealing. </t>
  </si>
  <si>
    <t>E.I.7</t>
  </si>
  <si>
    <t xml:space="preserve">Набавка, испорука и полагање Фе/Зн траке 25x4мм у претходно припремљеном земљишту. </t>
  </si>
  <si>
    <t xml:space="preserve">Supply, delivery and placement of  Fe/Zn strip 25х4mm into previously prepared soil. </t>
  </si>
  <si>
    <t>E.I.6</t>
  </si>
  <si>
    <t xml:space="preserve">Набавка, испорука и побијање у претходно припремљено земљиште штапног уземљивача од топло поцинкованог челика Ø2.5" дужине 3м (слично СРПС Н.Б4.943-3000) са наставком за прикључење тракастог проводника. </t>
  </si>
  <si>
    <t xml:space="preserve">Supply, delivery and soil embedding the rod earth electrode into previously prepared soil. Rod earth electrode is made of hot galvanized steel  Ø2.5" and it is  3m long (similar to SRPS N.B4.943-3000) with extension for connecting strip conductor.   </t>
  </si>
  <si>
    <t>E.I.5</t>
  </si>
  <si>
    <t>m3</t>
  </si>
  <si>
    <t>Ручни ископ земље III  категорије површине 1 м2 и дубине 0.6м за побијање сонде и полагање Фе/Зн траке у земљи, од штапног уземљивача до лифт јаме. Ископану земљу избацити из јаме. По завршеним радовима земљу насути и набити у слојевима.
Обрачун по м3 земље.</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</si>
  <si>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</si>
  <si>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E.I.4</t>
  </si>
  <si>
    <t>ИНСТАЛАЦИЈА УЗЕМЉЕЊА И ИЗЈЕДНАЧЕЊА ПОТЕНЦИЈАЛА</t>
  </si>
  <si>
    <t xml:space="preserve">INSTALLATION OF EARTHING AND EQUALIZATION OF POTENTIAL </t>
  </si>
  <si>
    <t>Ø25</t>
  </si>
  <si>
    <t>E.I.3</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</si>
  <si>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</si>
  <si>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</si>
  <si>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</si>
  <si>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</si>
  <si>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</si>
  <si>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</si>
  <si>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минијатурни заштитни прекидач за заштиту струјног кола од преоптерећења и кратког споја, 3-полни, 20А, прекидне моћи 6кА, карактеристике Ц - ком.1</t>
  </si>
  <si>
    <t xml:space="preserve"> - miniature circuit breaker for protection of electrical circuits from overload and short circuits , 3-pole, Amperage 20А, breaking capacity 6kA, tripping characteristics C - psc.1</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</si>
  <si>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</si>
  <si>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</si>
  <si>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</si>
  <si>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</si>
  <si>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</si>
  <si>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Note:
All necessary architectural-civil works for repairing damage on walls and ceilings caused by electrical installations works are foreseen in architectural-civil bill of quantities.</t>
  </si>
  <si>
    <t>Section:  E.  Electrical Works / Електроенергетски радови</t>
  </si>
  <si>
    <t xml:space="preserve">Accessibility_Health care centre Babušnica/ Приступачност - Дом здравља Бабушница
</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</si>
  <si>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</si>
  <si>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</si>
  <si>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</si>
  <si>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</si>
  <si>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</si>
  <si>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</si>
  <si>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</si>
  <si>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</si>
  <si>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</si>
  <si>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</si>
  <si>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</si>
  <si>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</si>
  <si>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</si>
  <si>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</si>
  <si>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</si>
  <si>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</si>
  <si>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</si>
  <si>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</si>
  <si>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P.5.3</t>
  </si>
  <si>
    <t>Дезинфекција водоводне мреже</t>
  </si>
  <si>
    <t xml:space="preserve">Disinfection/chlorination of water supply system            </t>
  </si>
  <si>
    <t>P.5.2</t>
  </si>
  <si>
    <t>Испитивање водоводне мреже</t>
  </si>
  <si>
    <t xml:space="preserve">Testing and commissioning of water supply system         </t>
  </si>
  <si>
    <t>P.5.1</t>
  </si>
  <si>
    <t>ИСПИТИВАЊЕ МРЕЖЕ И ПУШТАЊЕ У РАД</t>
  </si>
  <si>
    <t>TESTING AND COMMISSIONING</t>
  </si>
  <si>
    <t>P.5</t>
  </si>
  <si>
    <t>УКУПНО САНИТАРИЈЕ</t>
  </si>
  <si>
    <t>TOTAL SANITARY FIXTURES</t>
  </si>
  <si>
    <t>pcs / kom</t>
  </si>
  <si>
    <t>50 Л</t>
  </si>
  <si>
    <t>50 L</t>
  </si>
  <si>
    <t>Набавка, транспорт и уградња електричних бојлера.</t>
  </si>
  <si>
    <t xml:space="preserve">Purchase, transport and installation of a electric water heater 
                </t>
  </si>
  <si>
    <t>P.4.6</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</si>
  <si>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</si>
  <si>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</si>
  <si>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</si>
  <si>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</si>
  <si>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</si>
  <si>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</si>
  <si>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</si>
  <si>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</si>
  <si>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</si>
  <si>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</si>
  <si>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</si>
  <si>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</si>
  <si>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Огледало 60 x 45 цм</t>
  </si>
  <si>
    <t>Mirror 60 x 45 cm</t>
  </si>
  <si>
    <t>Набавка, транспорт и монтажа санитарне галантерије.</t>
  </si>
  <si>
    <t xml:space="preserve">Purchase, transport and installation of toilets accessories  
</t>
  </si>
  <si>
    <t>4.4.5</t>
  </si>
  <si>
    <t>P.4.4</t>
  </si>
  <si>
    <t>P.4.3</t>
  </si>
  <si>
    <t>P.4.2</t>
  </si>
  <si>
    <t>P.4.1</t>
  </si>
  <si>
    <t>САНИТАРИЈЕ</t>
  </si>
  <si>
    <t xml:space="preserve"> SANITARY FIXTURES</t>
  </si>
  <si>
    <t>P.4</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</si>
  <si>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</si>
  <si>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</si>
  <si>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</si>
  <si>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</si>
  <si>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P.3.3</t>
  </si>
  <si>
    <t>P.3.2</t>
  </si>
  <si>
    <t>Ø 110</t>
  </si>
  <si>
    <t>Ø 75</t>
  </si>
  <si>
    <t>Ø 50</t>
  </si>
  <si>
    <t>P.3.1</t>
  </si>
  <si>
    <t>УНУТРАШЊЕ КАНАЛИЗАЦИОНЕ ИНСТАЛАЦИЈЕ</t>
  </si>
  <si>
    <t xml:space="preserve">INTERIOR WASTE WATER INSTALLATIONS   </t>
  </si>
  <si>
    <t>P.3</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</si>
  <si>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</si>
  <si>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</si>
  <si>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</si>
  <si>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P.2.5</t>
  </si>
  <si>
    <t>Набавка, транспорт и уградња холендерске славине.</t>
  </si>
  <si>
    <t xml:space="preserve">Purchase, transport and installation of a tap.
</t>
  </si>
  <si>
    <t>P.2.4</t>
  </si>
  <si>
    <t>ø1/2"</t>
  </si>
  <si>
    <t>P.2.3</t>
  </si>
  <si>
    <t>Ø 32 mm (ø1")</t>
  </si>
  <si>
    <t>Ø 25 mm (ø3/4")</t>
  </si>
  <si>
    <t>Ø 20 mm (ø1/2")</t>
  </si>
  <si>
    <t>P.2.2</t>
  </si>
  <si>
    <t>P.2.1</t>
  </si>
  <si>
    <t>УНУТРАШЊЕ ВОДОВОДНЕ ИНСТАЛАЦИЈЕ</t>
  </si>
  <si>
    <t xml:space="preserve">INTERIOR WATER SUPPLY INSTALLATION </t>
  </si>
  <si>
    <t>P.2</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</si>
  <si>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</si>
  <si>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</si>
  <si>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</si>
  <si>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</si>
  <si>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P.1.2.</t>
  </si>
  <si>
    <t>керамичка WC шоља са водокотлићем</t>
  </si>
  <si>
    <t>ceramic water closet with cistern</t>
  </si>
  <si>
    <t>писоар</t>
  </si>
  <si>
    <t>urinal</t>
  </si>
  <si>
    <t>умиваоник</t>
  </si>
  <si>
    <t xml:space="preserve">ceramic wash basin </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</si>
  <si>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</si>
  <si>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</si>
  <si>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P.1.1</t>
  </si>
  <si>
    <t>РАДОВИ НА ДЕМОНТАЖИ САНИТАРИЈА И ЦЕВОВОДА</t>
  </si>
  <si>
    <t xml:space="preserve">DEMOLITION &amp; DISMANTLING WORKS
</t>
  </si>
  <si>
    <t>P.1</t>
  </si>
  <si>
    <t>Section:  P.  Plumbing Works / Хидротехнички радови</t>
  </si>
  <si>
    <t xml:space="preserve">Accessibility_Health centre  Babušnica/ Приступачност-Дом здравља Бабушница
</t>
  </si>
  <si>
    <t>TOTAL ELEVATORS</t>
  </si>
  <si>
    <t>Elevators</t>
  </si>
  <si>
    <t>pc</t>
  </si>
  <si>
    <r>
      <rPr>
        <b/>
        <sz val="10"/>
        <rFont val="Arial"/>
        <family val="2"/>
      </rPr>
      <t>ВИСИНА ДИЗАЊА</t>
    </r>
    <r>
      <rPr>
        <sz val="10"/>
        <rFont val="Arial"/>
        <family val="2"/>
      </rPr>
      <t>: 3300 мм</t>
    </r>
  </si>
  <si>
    <r>
      <rPr>
        <b/>
        <sz val="10"/>
        <rFont val="Arial"/>
        <family val="2"/>
      </rPr>
      <t>TRAVEL HEIGHT</t>
    </r>
    <r>
      <rPr>
        <sz val="10"/>
        <rFont val="Arial"/>
        <family val="2"/>
      </rPr>
      <t>: 3300 mm</t>
    </r>
  </si>
  <si>
    <r>
      <rPr>
        <b/>
        <sz val="10"/>
        <rFont val="Arial"/>
        <family val="2"/>
      </rPr>
      <t>БРОЈ ПРИЛАЗА И ОРЈЕНТАЦИЈА</t>
    </r>
    <r>
      <rPr>
        <sz val="10"/>
        <rFont val="Arial"/>
        <family val="2"/>
      </rPr>
      <t>: 2, са исте стране</t>
    </r>
  </si>
  <si>
    <r>
      <rPr>
        <b/>
        <sz val="10"/>
        <rFont val="Arial"/>
        <family val="2"/>
      </rPr>
      <t>NUMBER OF LANDINGS AND ORIENTATION</t>
    </r>
    <r>
      <rPr>
        <sz val="10"/>
        <rFont val="Arial"/>
        <family val="2"/>
      </rPr>
      <t>: 2, at the same side</t>
    </r>
  </si>
  <si>
    <r>
      <rPr>
        <b/>
        <sz val="10"/>
        <rFont val="Arial"/>
        <family val="2"/>
      </rPr>
      <t>БРОЈ СТАНИЦА</t>
    </r>
    <r>
      <rPr>
        <sz val="10"/>
        <rFont val="Arial"/>
        <family val="2"/>
      </rPr>
      <t>: 2, (0, 1)</t>
    </r>
  </si>
  <si>
    <r>
      <rPr>
        <b/>
        <sz val="10"/>
        <rFont val="Arial"/>
        <family val="2"/>
      </rPr>
      <t>NUMBER OF STOPS</t>
    </r>
    <r>
      <rPr>
        <sz val="10"/>
        <rFont val="Arial"/>
        <family val="2"/>
      </rPr>
      <t>: 2, (0, 1)</t>
    </r>
  </si>
  <si>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</si>
  <si>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</si>
  <si>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</si>
  <si>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</si>
  <si>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</si>
  <si>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</si>
  <si>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</si>
  <si>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</si>
  <si>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</si>
  <si>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</si>
  <si>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EL.2</t>
  </si>
  <si>
    <t>Опис позиције</t>
  </si>
  <si>
    <t>Accessibility_Health care centre Babusnica / Приступачност - Дом здравља Бабушница</t>
  </si>
  <si>
    <t>Total Radiator modification</t>
  </si>
  <si>
    <t>ls</t>
  </si>
  <si>
    <t>Обрачун паушално</t>
  </si>
  <si>
    <t>Billing by lumpsum</t>
  </si>
  <si>
    <t>Припремно завршни радови</t>
  </si>
  <si>
    <t>Preparatory and finishing works</t>
  </si>
  <si>
    <t>set</t>
  </si>
  <si>
    <t>Обрачун по сету (детектор+трафо)</t>
  </si>
  <si>
    <t>Billing by set (detector + transformet)</t>
  </si>
  <si>
    <t>трансформатор Trafo 15/D 220/24V</t>
  </si>
  <si>
    <t>Transformer 15/D 220/24V</t>
  </si>
  <si>
    <t>Сензор присуства зип: IR24-P  - зидни</t>
  </si>
  <si>
    <t xml:space="preserve">Motion detector IR24-P wall mounted </t>
  </si>
  <si>
    <t>Сензори присуства људи у тоалетима (зидни), са подешавајућом задршком укључејна и искључења. У позицију сензора укључен и трансформатор за напајање 220/24В</t>
  </si>
  <si>
    <t>Motion detector for control of toilet ocucupation (wall mounted), with adjustable start and stop delay times. This position includes is 220V AC/24V DC transformer  for power supply to detector</t>
  </si>
  <si>
    <t xml:space="preserve">6.2.2.1 </t>
  </si>
  <si>
    <t>Обрачун по сету (вентилатор + кит)</t>
  </si>
  <si>
    <t>Billing by set (fan + vent kit)</t>
  </si>
  <si>
    <t>BVK 100 Wall vent kit. Кит се састоји од флексибилног црева произведеног од алуминијума, и зидне решетке за избацивање одсисаног ваздуха.</t>
  </si>
  <si>
    <t xml:space="preserve"> BVK 100 Wall vent kit, comprised of a flexible duct manufactured in aluminium and a wallgrid for expelling of extracted air</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</si>
  <si>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</si>
  <si>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</si>
  <si>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</si>
  <si>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</si>
  <si>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</si>
  <si>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</si>
  <si>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</si>
  <si>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</si>
  <si>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total</t>
  </si>
  <si>
    <t>DN15 (21,3x2) dužine 24m, mase 22,8kg</t>
  </si>
  <si>
    <t>DN15 (21,3x2) lenght 24m, weight 22,8kg</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</si>
  <si>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</si>
  <si>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</si>
  <si>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</si>
  <si>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</si>
  <si>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</si>
  <si>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</si>
  <si>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</si>
  <si>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</si>
  <si>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</si>
  <si>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6.2.1.8</t>
  </si>
  <si>
    <t>Billing by radiator</t>
  </si>
  <si>
    <t>Billing by connection</t>
  </si>
  <si>
    <t>Обрачун по радијатору</t>
  </si>
  <si>
    <t>6.3.3</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</si>
  <si>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</si>
  <si>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</si>
  <si>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</si>
  <si>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</si>
  <si>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</si>
  <si>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</si>
  <si>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</si>
  <si>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</si>
  <si>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</si>
  <si>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</si>
  <si>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</si>
  <si>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</si>
  <si>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</si>
  <si>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Section/Секција:  6.HVAC / Машинске инсталације грејања</t>
  </si>
  <si>
    <t>Accessibility - Dom zdravlja, Babušnica
Приступачност - Дом здравља, Бабушница</t>
  </si>
  <si>
    <t>ELEVATORS / ЛИФТОВИ</t>
  </si>
  <si>
    <t>PLUMBING WORKS / ХИДРОТЕХНИЧКИ РАДОВИ</t>
  </si>
  <si>
    <t>ELECTRICAL WORKS / ЕЛЕКТРОТЕХНИЧКИ РАДОВИ</t>
  </si>
  <si>
    <t>CIVIL WORKS / ГРАЂЕВИНСКИ РАДОВИ</t>
  </si>
  <si>
    <t>ARCHITECTURAL WORKS / АРХИТЕКТОНСКИ РАДОВИ</t>
  </si>
  <si>
    <t>A</t>
  </si>
  <si>
    <t>SUMMARY / РЕКАПИТУЛАЦИЈА</t>
  </si>
  <si>
    <t>Tech.
Specs
Ref. / Реф. ставка у тех. спец.</t>
  </si>
  <si>
    <t>Section:  EL.  Elevators / Лифтови</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</si>
  <si>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</si>
  <si>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</si>
  <si>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</si>
  <si>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</si>
  <si>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</si>
  <si>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4.3.3.</t>
  </si>
  <si>
    <t xml:space="preserve">Supply and installation of built-in gate(stop) valves.                       </t>
  </si>
  <si>
    <t>Набавка, транспорт и уградња пропусних вентила.</t>
  </si>
  <si>
    <t xml:space="preserve">Supply and installation of angle ball valves.                              </t>
  </si>
  <si>
    <t>Набавка, транспорт и уградња ЕК вентила.</t>
  </si>
  <si>
    <t>4.5.6.</t>
  </si>
  <si>
    <t>4.3.7.</t>
  </si>
  <si>
    <t>4.5.7.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</si>
  <si>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</si>
  <si>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</si>
  <si>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</si>
  <si>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</si>
  <si>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4.4.1.</t>
  </si>
  <si>
    <t>4.4.2.</t>
  </si>
  <si>
    <t xml:space="preserve">Purchase, transport and installation of floor drains. </t>
  </si>
  <si>
    <t xml:space="preserve">Набавка, транспорт и монтажа подног сливника. 
</t>
  </si>
  <si>
    <t>4.4.6.</t>
  </si>
  <si>
    <t>4.5.1.</t>
  </si>
  <si>
    <t>Purchase and installation of a complete  console toilet bowl with a built-in cistern.        Calculation per set.</t>
  </si>
  <si>
    <t>Набавка и монтажа комплет конзолне WЦ шоље са уградбеним водокотлићем. 
Обрачун по комплету.</t>
  </si>
  <si>
    <t>4.5.2.</t>
  </si>
  <si>
    <t>Purchase, transport and  installation of washbasins made of faience.  Calculation per set.</t>
  </si>
  <si>
    <t>Набавка, транспорт и монтажа умиваоника од фајанса. 
Обрачун по комплету.</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</si>
  <si>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</si>
  <si>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</si>
  <si>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</si>
  <si>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</si>
  <si>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</si>
  <si>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</si>
  <si>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</si>
  <si>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</si>
  <si>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</si>
  <si>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</si>
  <si>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</si>
  <si>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</si>
  <si>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</si>
  <si>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 xml:space="preserve">Marking out and measuring off the points for excavation on a terrain, positioning of all structures and all syrvey  work needed for sucessful execution of all works that are part of BoQ.                                                         </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</si>
  <si>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</si>
  <si>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 xml:space="preserve">Clearing terrain in working zone from all plants and debris, collecting, loading and transportation of material to landfill, up to 10km distance is included
</t>
  </si>
  <si>
    <t xml:space="preserve">Чишћење зоне обухваћене радовима од шута И растиња, прикупљање у утовар и одвожење шута на депонију удаљену до 10км од градилишта је укључено у цену.                                    </t>
  </si>
  <si>
    <t xml:space="preserve">Demolition of concrete sidewalks  with collection, loading and transportation of the debris to the landfill, up to 10km distance.
</t>
  </si>
  <si>
    <t xml:space="preserve">Рушење АБ пешачке стазе , прикупљање и одвожење шута на депонију удаљену до 10км од градилишта је укључено у цену.                                                           </t>
  </si>
  <si>
    <t>Removal of humus from green areas d = 20cm, with collection and disposal within the site yard.</t>
  </si>
  <si>
    <t xml:space="preserve">Машински ископ повершинског  слоја земље II категорије д=20цм са одлагањем у кругу градилишта.                                                 </t>
  </si>
  <si>
    <t xml:space="preserve">Combined excavation (60% by hand and 40% mechanical) of a layer of soil III category for the construction of elevator foundation disposal within the site yard. </t>
  </si>
  <si>
    <t>Комбиновани ископ (60% ручно, 40% машински) слоја земље III категорије за темељну конструкцију лифта  са одлагањем у кругу градилишта.</t>
  </si>
  <si>
    <t xml:space="preserve">Combined excavation (60% by hand and 40% mechanical) of a layer of soil III category for the construction of new acces ramp and step disposal within the site yard.
</t>
  </si>
  <si>
    <t xml:space="preserve">Комбиновани ископ (60% ручно, 40% машински) слоја земље III категорије за темељну конструкцију нове рампе и степеника  са одлагањем у кругу градилишта. </t>
  </si>
  <si>
    <t xml:space="preserve">Procurement, transportation, spreading in layers, compacting and fine leveling of gravel under the elevator foundation. </t>
  </si>
  <si>
    <t>Набавка, транспорт и насипање са набијањем шљунковитог материјала испод темељне плоче лифта.</t>
  </si>
  <si>
    <t>Procurement, transportation, spreading in layers, compacting and fine leveling of gravel under the new acces ramp and stair.</t>
  </si>
  <si>
    <t>Набавка, транспорт и насипање са набијањем шљунковитог материјала испод нове приступне рампе и степеника.</t>
  </si>
  <si>
    <t xml:space="preserve">Site transportation, backfilling, spreading and compacting soil around the elevator foundation </t>
  </si>
  <si>
    <t>Насипање са набијањем и нивелацијом тла око темеља и зидова лифта .</t>
  </si>
  <si>
    <t>Site transportation, backfilling, spreading and compacting soil around the new acces construction.</t>
  </si>
  <si>
    <t>Насипање са набијањем и нивелацијом тла око нове приступне конструкције.</t>
  </si>
  <si>
    <t xml:space="preserve"> Loading, transport and unloading of excess soil from excavation at the stock pile within 10km distance to the landfill or any
other place allowed by law determined by the Investor  within 10km                             </t>
  </si>
  <si>
    <t xml:space="preserve">Утовар, транспорт и истовар вишка земље из ископа на депонију удаљену до 10км или неко друго место које одреди Инвеститор. </t>
  </si>
  <si>
    <t xml:space="preserve">Procurement of material, transportation and concreting of a lean concrete layer under elevator construction, concrete C12/15, layer thickness 1.5 m, under elevator foundation. </t>
  </si>
  <si>
    <t>Набавка материјала, транспорт и бетонирање тампон слоја бетона испод темељне конструкције лифта C12/15, д=1.5 м.</t>
  </si>
  <si>
    <t>Procurement of material, transportation and concreting of reinforced concrete elevator foundation shaft, concrete C25/30 or exposure factor XF1, XC4, waterproof class V-II.</t>
  </si>
  <si>
    <t>Набавка материјала, транспорт и бетонирање АБ лифтовског темељног шахта,  бетоном C25/30 за класу изложености XF1, XC4, класе водоотпорности V-II.</t>
  </si>
  <si>
    <t>Procurement of material, transportation and concreting of reinforced concrete access ramp and stair. Finishing surface should be anti-slip. Concrete C25/30 for exposure factor XF1, XC4, exposure class XM1.</t>
  </si>
  <si>
    <t xml:space="preserve">Набавка материјала, транспорт и бетонирање АБ конструкције приступне рампе и степеника,  бетоном C25/30 за класу изложености XF1, XC4, XM1. </t>
  </si>
  <si>
    <t>Procurement, transportation, straightening, cleaning, cutting, bending and incorporation of reinforcement bars,  B500B.</t>
  </si>
  <si>
    <t xml:space="preserve">Набавка, транспорт, чишћење, сечење, савијање и уградња арматуре Б500Б у свему према плановима арматуре и спецификацијама. </t>
  </si>
  <si>
    <t>Procurement of material, transportation, preparation, workshop manufacturing, corrosion protection, transportation and erection of steel structure for elevator.</t>
  </si>
  <si>
    <t>Набавака материјала, транспорт, прирпрема, префабрикација, антикорозивна заштита, транспорт и монтажа челичне конструкције лифта.</t>
  </si>
  <si>
    <t>Набавка, израда, транспорт и монтажа ограда, од челичних цеви Ø40/3мм х=700-900 мм .</t>
  </si>
  <si>
    <t xml:space="preserve">Procurement, transportation of materials, production and instalation of  steel tubular handrails Ø40/3mm  h=700-900 mm </t>
  </si>
  <si>
    <t xml:space="preserve">Procurement and transportation of materials and fabrication of waterproofing on the wall of the building to the newly designed ramp up to a height of 10 cm above the ramp </t>
  </si>
  <si>
    <t>Набавка материјала, довоз и апликација хидроизолационог материјала зида објекта уз новоизведену приступну рампу у висини од 10цм изнад рампе</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</si>
  <si>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</si>
  <si>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</si>
  <si>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</si>
  <si>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</si>
  <si>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</si>
  <si>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</si>
  <si>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Placing of new radiator on new location.</t>
  </si>
  <si>
    <t>Постављање новог радијатора на нову локацију.</t>
  </si>
  <si>
    <t>Обрачун по радијатору месту</t>
  </si>
  <si>
    <t>Aluminium sectional radiators, including connection pieces and gaskets, model:
Global Vox 600
- nominal heat delivery per section: Qg =185W, at Δtm=60ºC
- connections  A =600 mm
- H x W. x D.= 680 x 80 x 80 mm</t>
  </si>
  <si>
    <t>Алуминијумски чланкасти радијатори, укључујући прикључке запртивке и спојнице, модел:
Глобал Воx 600
- номинално одавање топлоте по чланку: Qг =185W, ат Δтм=60ºC
- прикључци  А =600 мм
- В x Ш. x Д.= 680 x 80 x 80 мм</t>
  </si>
  <si>
    <t>Billing by radiator (5 sections/rad)</t>
  </si>
  <si>
    <t>Обрачун по радијатору (5 ребара/рад)</t>
  </si>
  <si>
    <t>Billing by radiator (18 sections/rad)</t>
  </si>
  <si>
    <t>Обрачун по радијатору (18 ребара/рад)</t>
  </si>
  <si>
    <t>Испорука и инсталација новог радијаторског вентила у одговарајућој димензији. Радијаторски вентили су са ручним погоном.</t>
  </si>
  <si>
    <t>Фарбање цевовода у два премаза основне  и потребном броју премаза завршне. Предвиђене боје морају бити отпорне на радну температуру 120°Ц</t>
  </si>
  <si>
    <t>Installation and connecting bathroom extraction fan Systemair CBF 100LTH Bathroom fan. Included in this position is:</t>
  </si>
  <si>
    <t>Набавка и монтажа вентилатора за одвод купатила Systemair CBF 100LTH Bathroom fan. У ову позицију је укључен и:</t>
  </si>
  <si>
    <t>6.4</t>
  </si>
  <si>
    <t>Укупно измене радијаторског грејања</t>
  </si>
  <si>
    <t>5.1.1</t>
  </si>
  <si>
    <t>pcs / ком</t>
  </si>
  <si>
    <t>Набавка и монтажа знака за обележавање тоалета за инвалиде на улазу у толает за инвалиде у складу са прописом.</t>
  </si>
  <si>
    <t>Supply and installation of accessible toilet sign on the door of an accessible toilet.</t>
  </si>
  <si>
    <t>Набавка и монтажа знака за обележавање лифта на сваком улазу у лифт у складу са прописом.</t>
  </si>
  <si>
    <t>Supply and installation of accessible elevator label at the elevator door at each station.</t>
  </si>
  <si>
    <t>Набавка и монтажа знака за обележавање приступачног објекта у складу са прописом.</t>
  </si>
  <si>
    <t>Supply and installation of accessibility signs at the main entrance to the facility.</t>
  </si>
  <si>
    <t xml:space="preserve">Набавка, транспорт и полагање подова керамичким плочицама на улазу у лифт. </t>
  </si>
  <si>
    <t>Supply, transport and installation of anti-slip floor tiles at the new lift entrance.</t>
  </si>
  <si>
    <t>Набавка, транспорт и монтажа металних облога шпалетне лифтовских врата.</t>
  </si>
  <si>
    <t>Supply, transport and insallation of metal covering at the new lift door jambs.</t>
  </si>
  <si>
    <t xml:space="preserve">Набавка, транспорт материјала и обрада делова зидова након рушења. </t>
  </si>
  <si>
    <t>Supply, transport and insallation of material for repairing  damages on the wall after demolition.</t>
  </si>
  <si>
    <t>Рушење парапета у зиду од опеке дебљине d=30cm са одвожењем шута.</t>
  </si>
  <si>
    <t xml:space="preserve">Demolition, transport and disposal parapet brickwork wall 30cm thick. </t>
  </si>
  <si>
    <t>Демонтажа прозора димензија 1.7x1.5m  са транспортом на депонију.</t>
  </si>
  <si>
    <t xml:space="preserve">Dissmantling,  transport and disposal of existing 1.7x1.5m  window and associated frames. </t>
  </si>
  <si>
    <t xml:space="preserve">Набавка материјала, транспорт и бојење полудисперзивном бојом зидова и плафона. </t>
  </si>
  <si>
    <t xml:space="preserve">Walls and ceillings to be painted. </t>
  </si>
  <si>
    <t>Набавка, транспорт и уградња једнокрилних PVC врата која су прилагођена инвалидима. Позицију и димензије проверити у цртежу.</t>
  </si>
  <si>
    <t xml:space="preserve">Supply, delivery and installation of new PVC doors without threshold. Allow for new door to be suitable for disabled operation. Reffer to drawing for position and dimensions of the doors. </t>
  </si>
  <si>
    <t>Набавка, транспорт и уградња  једнокрилних PVC врата са штоком. Позицију и димензије проверити у цртежу.</t>
  </si>
  <si>
    <t xml:space="preserve">Supply, delivery and installation of PVC doors without threshold. Reffer to drawing for position and dimensions of the doors. </t>
  </si>
  <si>
    <t xml:space="preserve">Набавка, транспорт и полагање подова керамичким плочицама на поду тоалета. </t>
  </si>
  <si>
    <t>Floor tilling at the toilet. Allow for supply, delivery and installation of I class anti-slip tiles.</t>
  </si>
  <si>
    <t xml:space="preserve">Набавка, транспорт и облагање зидова керамичким плочицама у тоалету до висине h=2.20m. </t>
  </si>
  <si>
    <t>Wall tilling at the toilet up to the 2.20m hight.  Allow for supply, delivery and installation of I class  tiles.</t>
  </si>
  <si>
    <t>Набавка и транспорт материјала и хидроизолација тоалета.</t>
  </si>
  <si>
    <t xml:space="preserve">Supply and delivery of materials and waterproofing of toilets. </t>
  </si>
  <si>
    <t>Набавка, транспорт и израда цементне кошуљице/ слоја за пад, дебљине d=3-5cm.</t>
  </si>
  <si>
    <t>Supply and delivery of materials and construction of cement liner/ drop layer, 3-5cm thick.</t>
  </si>
  <si>
    <t xml:space="preserve">Набавка, транспорт и монтажа влагоотпорних гипскартонских плоча за облагање уградног водокотлића и инсталација водовода и канализације. </t>
  </si>
  <si>
    <t>Supply, delivery and installation of plasterboard lining at the units of concealed cisterns and plumbing installations. Provide vapour - resistant plasterboard.</t>
  </si>
  <si>
    <t xml:space="preserve">Набавка материјала и зазиђивање отвора пуном опеком у зиду д=12 цм у продужном малтеру размере 1:2:6. </t>
  </si>
  <si>
    <t xml:space="preserve">Supply of material and building up openings with solid brick in the wall d=12 cm in cement mortar, ratio 1:2:6. </t>
  </si>
  <si>
    <t>Обијање постојећих керамичких плочица са зидова у купатилу са  oдвожењем шута на депонију.</t>
  </si>
  <si>
    <t>Demolishing and transport to landfill of existing wall tiles in toilet.</t>
  </si>
  <si>
    <t>Рушење постојећег пода у купатилу и свих слојева подлоге до бетонске конструкције пода, са одвожењем шута на депонију.</t>
  </si>
  <si>
    <t>Demolishing and transport to landfill of existing floor finish elements and of all layers to the RC Slab.</t>
  </si>
  <si>
    <t xml:space="preserve">Пажљиво проширење отвора за врата у зиду од опеке д=15cm </t>
  </si>
  <si>
    <t xml:space="preserve">Careful expansion of the door opening in the brick wall d = 15cm </t>
  </si>
  <si>
    <t>Рушење преградних зидова од опеке d=15-20cm са одвожењем шута на депонију.</t>
  </si>
  <si>
    <t>Demolishing and transport to landfill of the brickwork wall 15-20cm thick.</t>
  </si>
  <si>
    <t>Демонтажа врата са штоком ca одвожењем на депонију. Димензије врата до 2.00 m².</t>
  </si>
  <si>
    <t xml:space="preserve">Dissmantling and transport to landfill of the existing internal doors and associated frames, up to 2.00 m² in size.
</t>
  </si>
  <si>
    <t>Facade repair after ramp construction.</t>
  </si>
  <si>
    <t>Набавка, транспорт и полагање подова противклизниm керамичким плочицама отпорним на мраз.</t>
  </si>
  <si>
    <t>Floor tilling at the toilet. Provide for supply, delivery and installation of I class anti-slip frost-resistent  tiles.</t>
  </si>
  <si>
    <t>Набавка и допремање материјала, размеравање и обележавање два паркинг места за особе са инвалидитетом, на постојећем паркингу.</t>
  </si>
  <si>
    <t xml:space="preserve">Supply and delivery of materials, arrangement and marking of two parking spaces for persons with disabilities, in the existing parking lot. </t>
  </si>
  <si>
    <t xml:space="preserve">flat rate /паушал </t>
  </si>
  <si>
    <t xml:space="preserve">MECHANICAL WORKS / МАШИНСКЕ ИНСТАЛАЦИЈЕ </t>
  </si>
  <si>
    <t>TOTAL ARCHITECTURAL WORKS / УКУПНО АРХИТЕКТОНСКИ РАДОВИ:</t>
  </si>
  <si>
    <t>Amount (RSD) / Укупно  (RSD)</t>
  </si>
  <si>
    <t xml:space="preserve">Unit Rate (RSD) / Цена по јединици мере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</si>
</sst>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00;[Red]0.00"/>
    <numFmt numFmtId="165" formatCode="#,##0.000"/>
    <numFmt numFmtId="166" formatCode="0.0"/>
    <numFmt numFmtId="167" formatCode="#,##0.0"/>
    <numFmt numFmtId="168" formatCode="_-* #,##0.00\ _D_i_n_-;\-* #,##0.00\ _D_i_n_-;_-* &quot;-&quot;??\ _D_i_n_-;_-@_-"/>
    <numFmt numFmtId="169" formatCode="00"/>
    <numFmt numFmtId="170" formatCode="&quot;M&quot;\.0"/>
    <numFmt numFmtId="171" formatCode="#.##"/>
    <numFmt numFmtId="172" formatCode="_(* #,##0_);_(* \(#,##0\);_(* &quot;-&quot;??_);_(@_)"/>
  </numFmts>
  <fonts count="40">
    <font>
      <sz val="11"/>
      <color theme="1"/>
      <name val="Calibri"/>
      <family val="2"/>
      <charset val="238"/>
      <scheme val="minor"/>
    </font>
    <font>
      <sz val="11"/>
      <color theme="1"/>
      <name val="Calibri"/>
      <family val="2"/>
      <scheme val="minor"/>
    </font>
    <font>
      <sz val="10"/>
      <name val="Arial"/>
      <family val="2"/>
    </font>
    <font>
      <b/>
      <sz val="10"/>
      <name val="Arial"/>
      <family val="2"/>
    </font>
    <font>
      <b/>
      <sz val="11"/>
      <name val="Arial"/>
      <family val="2"/>
    </font>
    <font>
      <sz val="11"/>
      <name val="Arial"/>
      <family val="2"/>
    </font>
    <font>
      <sz val="12"/>
      <color rgb="FF006100"/>
      <name val="Times New Roman"/>
      <family val="2"/>
      <charset val="238"/>
    </font>
    <font>
      <sz val="10"/>
      <name val="Helv"/>
    </font>
    <font>
      <b/>
      <sz val="11"/>
      <color theme="1"/>
      <name val="Arial"/>
      <family val="2"/>
      <charset val="238"/>
    </font>
    <font>
      <b/>
      <sz val="11"/>
      <name val="Arial"/>
      <family val="2"/>
      <charset val="238"/>
    </font>
    <font>
      <sz val="11"/>
      <name val="Calibri"/>
      <family val="2"/>
    </font>
    <font>
      <b/>
      <sz val="11"/>
      <color theme="1"/>
      <name val="Calibri"/>
      <family val="2"/>
      <charset val="238"/>
      <scheme val="minor"/>
    </font>
    <font>
      <b/>
      <sz val="11"/>
      <color theme="1"/>
      <name val="Arial"/>
      <family val="2"/>
    </font>
    <font>
      <b/>
      <sz val="11"/>
      <name val="Calibri"/>
      <family val="2"/>
      <charset val="238"/>
      <scheme val="minor"/>
    </font>
    <font>
      <sz val="10"/>
      <color rgb="FFFF0000"/>
      <name val="Arial"/>
      <family val="2"/>
    </font>
    <font>
      <vertAlign val="superscript"/>
      <sz val="10"/>
      <name val="Arial"/>
      <family val="2"/>
    </font>
    <font>
      <sz val="10"/>
      <color theme="1"/>
      <name val="Arial"/>
      <family val="2"/>
    </font>
    <font>
      <sz val="11"/>
      <color theme="1"/>
      <name val="Calibri"/>
      <family val="2"/>
      <charset val="238"/>
      <scheme val="minor"/>
    </font>
    <font>
      <b/>
      <sz val="18"/>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12"/>
      <name val="Times New Roman"/>
      <family val="1"/>
    </font>
    <font>
      <sz val="14"/>
      <color theme="1"/>
      <name val="Arial"/>
      <family val="2"/>
    </font>
    <font>
      <sz val="10"/>
      <name val="Arial"/>
      <family val="2"/>
      <charset val="238"/>
    </font>
    <font>
      <vertAlign val="superscript"/>
      <sz val="10"/>
      <name val="Arial"/>
      <family val="2"/>
      <charset val="238"/>
    </font>
    <font>
      <sz val="11"/>
      <color theme="1"/>
      <name val="Arial"/>
      <family val="2"/>
    </font>
    <font>
      <sz val="11"/>
      <color rgb="FFFF0000"/>
      <name val="Calibri"/>
      <family val="2"/>
      <charset val="238"/>
      <scheme val="minor"/>
    </font>
    <font>
      <sz val="10"/>
      <color rgb="FFFF0000"/>
      <name val="Arial"/>
      <family val="2"/>
      <charset val="238"/>
    </font>
    <font>
      <b/>
      <sz val="10"/>
      <color theme="1"/>
      <name val="Arial"/>
      <family val="2"/>
    </font>
    <font>
      <b/>
      <sz val="11"/>
      <color rgb="FFFF0000"/>
      <name val="Arial"/>
      <family val="2"/>
    </font>
    <font>
      <sz val="11"/>
      <name val="Arial"/>
      <family val="2"/>
      <charset val="204"/>
    </font>
    <font>
      <b/>
      <sz val="10"/>
      <color rgb="FFFF0000"/>
      <name val="Arial"/>
      <family val="2"/>
    </font>
    <font>
      <b/>
      <sz val="14"/>
      <name val="Arial"/>
      <family val="2"/>
    </font>
    <font>
      <sz val="12"/>
      <color theme="1"/>
      <name val="Calibri"/>
      <family val="2"/>
      <charset val="238"/>
      <scheme val="minor"/>
    </font>
    <font>
      <b/>
      <sz val="12"/>
      <name val="Arial"/>
      <family val="2"/>
      <charset val="204"/>
    </font>
    <font>
      <sz val="11"/>
      <color theme="1"/>
      <name val="Arial"/>
      <family val="2"/>
      <charset val="238"/>
    </font>
    <font>
      <sz val="11"/>
      <name val="Arial Narrow"/>
      <family val="2"/>
      <charset val="238"/>
    </font>
  </fonts>
  <fills count="9">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theme="0"/>
        <bgColor indexed="64"/>
      </patternFill>
    </fill>
    <fill>
      <patternFill patternType="solid">
        <fgColor rgb="FF00B0F0"/>
        <bgColor indexed="64"/>
      </patternFill>
    </fill>
    <fill>
      <patternFill patternType="solid">
        <fgColor indexed="42"/>
        <bgColor indexed="64"/>
      </patternFill>
    </fill>
    <fill>
      <patternFill patternType="solid">
        <fgColor indexed="9"/>
        <bgColor indexed="8"/>
      </patternFill>
    </fill>
    <fill>
      <patternFill patternType="solid">
        <fgColor indexed="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diagonal/>
    </border>
    <border>
      <left style="thin">
        <color indexed="64"/>
      </left>
      <right style="thin">
        <color indexed="64"/>
      </right>
      <top style="double">
        <color indexed="64"/>
      </top>
      <bottom/>
      <diagonal/>
    </border>
  </borders>
  <cellStyleXfs count="20">
    <xf numFmtId="0" fontId="0" fillId="0" borderId="0"/>
    <xf numFmtId="0" fontId="2" fillId="0" borderId="0"/>
    <xf numFmtId="0" fontId="2" fillId="0" borderId="0"/>
    <xf numFmtId="0" fontId="2" fillId="0" borderId="0"/>
    <xf numFmtId="0" fontId="2" fillId="0" borderId="0"/>
    <xf numFmtId="0" fontId="2" fillId="0" borderId="0"/>
    <xf numFmtId="0" fontId="6" fillId="2" borderId="0" applyNumberFormat="0" applyBorder="0" applyAlignment="0" applyProtection="0"/>
    <xf numFmtId="0" fontId="7" fillId="0" borderId="0"/>
    <xf numFmtId="0" fontId="21" fillId="0" borderId="0"/>
    <xf numFmtId="0" fontId="24" fillId="0" borderId="0"/>
    <xf numFmtId="0" fontId="21" fillId="0" borderId="0"/>
    <xf numFmtId="0" fontId="17" fillId="0" borderId="0"/>
    <xf numFmtId="0" fontId="1" fillId="0" borderId="0"/>
    <xf numFmtId="0" fontId="5" fillId="0" borderId="0"/>
    <xf numFmtId="0" fontId="33" fillId="0" borderId="0"/>
    <xf numFmtId="0" fontId="17" fillId="0" borderId="0"/>
    <xf numFmtId="0" fontId="38" fillId="0" borderId="0"/>
    <xf numFmtId="0" fontId="24" fillId="0" borderId="0"/>
    <xf numFmtId="0" fontId="17" fillId="0" borderId="0"/>
    <xf numFmtId="43" fontId="2" fillId="0" borderId="0" applyFont="0" applyFill="0" applyBorder="0" applyAlignment="0" applyProtection="0"/>
  </cellStyleXfs>
  <cellXfs count="615">
    <xf numFmtId="0" fontId="0" fillId="0" borderId="0" xfId="0"/>
    <xf numFmtId="0" fontId="3" fillId="0" borderId="0" xfId="0" applyFont="1" applyBorder="1" applyAlignment="1">
      <alignment horizontal="right"/>
    </xf>
    <xf numFmtId="164" fontId="2" fillId="0" borderId="1" xfId="0" applyNumberFormat="1" applyFont="1" applyBorder="1" applyAlignment="1">
      <alignment horizontal="center" wrapText="1"/>
    </xf>
    <xf numFmtId="4" fontId="2" fillId="0" borderId="1" xfId="0" applyNumberFormat="1" applyFont="1" applyBorder="1"/>
    <xf numFmtId="0" fontId="2" fillId="0" borderId="1" xfId="0" applyFont="1" applyBorder="1" applyAlignment="1">
      <alignment horizontal="center" vertical="top" wrapText="1"/>
    </xf>
    <xf numFmtId="0" fontId="5" fillId="0" borderId="0" xfId="0" applyFont="1"/>
    <xf numFmtId="4" fontId="4" fillId="0" borderId="0" xfId="0" applyNumberFormat="1" applyFont="1" applyBorder="1" applyAlignment="1"/>
    <xf numFmtId="4" fontId="5" fillId="0" borderId="0" xfId="0" applyNumberFormat="1" applyFont="1"/>
    <xf numFmtId="4" fontId="3" fillId="0" borderId="0" xfId="0" applyNumberFormat="1" applyFont="1" applyBorder="1" applyAlignment="1">
      <alignment horizontal="right"/>
    </xf>
    <xf numFmtId="4" fontId="0" fillId="0" borderId="0" xfId="0" applyNumberFormat="1"/>
    <xf numFmtId="4" fontId="2" fillId="0" borderId="1" xfId="0" applyNumberFormat="1" applyFont="1" applyBorder="1" applyAlignment="1">
      <alignment wrapText="1"/>
    </xf>
    <xf numFmtId="0" fontId="2" fillId="0" borderId="4" xfId="0" applyNumberFormat="1" applyFont="1" applyBorder="1"/>
    <xf numFmtId="0" fontId="5" fillId="0" borderId="0" xfId="0" applyFont="1" applyAlignment="1">
      <alignment horizontal="center"/>
    </xf>
    <xf numFmtId="0" fontId="10" fillId="0" borderId="1" xfId="1" applyFont="1" applyBorder="1" applyAlignment="1">
      <alignment horizontal="center" vertical="center"/>
    </xf>
    <xf numFmtId="0" fontId="0" fillId="0" borderId="0" xfId="0" applyAlignment="1">
      <alignment horizontal="center"/>
    </xf>
    <xf numFmtId="0" fontId="4" fillId="0" borderId="1" xfId="0" applyFont="1" applyBorder="1" applyAlignment="1">
      <alignment horizontal="center" vertical="center" wrapText="1"/>
    </xf>
    <xf numFmtId="0" fontId="5" fillId="0" borderId="0" xfId="0" applyFont="1" applyBorder="1" applyAlignment="1">
      <alignment horizontal="center"/>
    </xf>
    <xf numFmtId="0" fontId="2" fillId="0" borderId="1" xfId="0" applyFont="1" applyBorder="1" applyAlignment="1">
      <alignment horizontal="center"/>
    </xf>
    <xf numFmtId="0" fontId="3" fillId="0" borderId="0" xfId="0" applyFont="1" applyBorder="1" applyAlignment="1">
      <alignment horizontal="center"/>
    </xf>
    <xf numFmtId="0" fontId="2" fillId="0" borderId="1" xfId="0" applyFont="1" applyBorder="1" applyAlignment="1">
      <alignment horizontal="justify" vertical="top" wrapText="1"/>
    </xf>
    <xf numFmtId="4" fontId="2" fillId="0" borderId="1" xfId="1" applyNumberFormat="1" applyFont="1" applyBorder="1" applyAlignment="1" applyProtection="1">
      <alignment horizontal="right"/>
      <protection locked="0"/>
    </xf>
    <xf numFmtId="4" fontId="2" fillId="0" borderId="1" xfId="0" applyNumberFormat="1" applyFont="1" applyBorder="1" applyProtection="1">
      <protection locked="0"/>
    </xf>
    <xf numFmtId="0" fontId="2" fillId="0" borderId="2" xfId="0" applyFont="1" applyBorder="1" applyAlignment="1">
      <alignment horizontal="justify" vertical="top" wrapText="1"/>
    </xf>
    <xf numFmtId="0" fontId="8" fillId="0" borderId="2" xfId="0" applyFont="1" applyBorder="1" applyAlignment="1">
      <alignment horizontal="center"/>
    </xf>
    <xf numFmtId="0" fontId="11" fillId="0" borderId="3" xfId="0" applyFont="1" applyBorder="1" applyAlignment="1">
      <alignment horizontal="center" vertical="center"/>
    </xf>
    <xf numFmtId="0" fontId="2" fillId="0" borderId="9" xfId="0" applyFont="1" applyBorder="1" applyAlignment="1">
      <alignment horizontal="center" vertical="top" wrapText="1"/>
    </xf>
    <xf numFmtId="0" fontId="2" fillId="0" borderId="5" xfId="0" applyFont="1" applyBorder="1" applyAlignment="1">
      <alignment horizontal="justify" vertical="top" wrapText="1"/>
    </xf>
    <xf numFmtId="4" fontId="2" fillId="0" borderId="9" xfId="1" applyNumberFormat="1" applyFont="1" applyBorder="1" applyAlignment="1" applyProtection="1">
      <alignment horizontal="right"/>
      <protection locked="0"/>
    </xf>
    <xf numFmtId="164" fontId="2" fillId="0" borderId="9" xfId="0" applyNumberFormat="1" applyFont="1" applyBorder="1" applyAlignment="1">
      <alignment horizontal="center" wrapText="1"/>
    </xf>
    <xf numFmtId="4" fontId="2" fillId="0" borderId="9" xfId="0" applyNumberFormat="1" applyFont="1" applyBorder="1"/>
    <xf numFmtId="0" fontId="13" fillId="0" borderId="3" xfId="0" applyFont="1" applyBorder="1" applyAlignment="1">
      <alignment horizontal="center"/>
    </xf>
    <xf numFmtId="0" fontId="2" fillId="0" borderId="10" xfId="0" applyFont="1" applyBorder="1" applyAlignment="1">
      <alignment horizontal="center" vertical="top" wrapText="1"/>
    </xf>
    <xf numFmtId="0" fontId="2" fillId="0" borderId="13" xfId="0" applyFont="1" applyBorder="1" applyAlignment="1">
      <alignment horizontal="center" vertical="top" wrapText="1"/>
    </xf>
    <xf numFmtId="0" fontId="2" fillId="0" borderId="4" xfId="0" applyFont="1" applyBorder="1" applyAlignment="1">
      <alignment horizontal="justify" vertical="top" wrapText="1"/>
    </xf>
    <xf numFmtId="0" fontId="8" fillId="0" borderId="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right" wrapText="1"/>
    </xf>
    <xf numFmtId="0" fontId="2" fillId="0" borderId="6" xfId="0" applyFont="1" applyBorder="1" applyAlignment="1">
      <alignment horizontal="justify" vertical="top" wrapText="1"/>
    </xf>
    <xf numFmtId="4" fontId="2" fillId="0" borderId="13" xfId="1" applyNumberFormat="1" applyFont="1" applyBorder="1" applyAlignment="1" applyProtection="1">
      <alignment horizontal="right"/>
      <protection locked="0"/>
    </xf>
    <xf numFmtId="4" fontId="2" fillId="0" borderId="13" xfId="0" applyNumberFormat="1" applyFont="1" applyBorder="1"/>
    <xf numFmtId="4" fontId="2" fillId="0" borderId="10" xfId="1" applyNumberFormat="1" applyFont="1" applyBorder="1" applyAlignment="1" applyProtection="1">
      <alignment horizontal="right"/>
      <protection locked="0"/>
    </xf>
    <xf numFmtId="4" fontId="2" fillId="0" borderId="13" xfId="0" applyNumberFormat="1" applyFont="1" applyBorder="1" applyProtection="1">
      <protection locked="0"/>
    </xf>
    <xf numFmtId="0" fontId="2" fillId="0" borderId="5" xfId="0" applyFont="1" applyBorder="1" applyAlignment="1">
      <alignment horizontal="center" vertical="top" wrapText="1"/>
    </xf>
    <xf numFmtId="164" fontId="2" fillId="0" borderId="13" xfId="0" applyNumberFormat="1" applyFont="1" applyBorder="1" applyAlignment="1">
      <alignment horizontal="center" wrapText="1"/>
    </xf>
    <xf numFmtId="0" fontId="2" fillId="0" borderId="8" xfId="0" applyNumberFormat="1" applyFont="1" applyBorder="1"/>
    <xf numFmtId="0" fontId="2" fillId="0" borderId="9" xfId="0" applyFont="1" applyBorder="1" applyAlignment="1">
      <alignment horizontal="justify" vertical="top" wrapText="1"/>
    </xf>
    <xf numFmtId="4" fontId="2" fillId="0" borderId="18" xfId="1" applyNumberFormat="1" applyFont="1" applyBorder="1" applyAlignment="1" applyProtection="1">
      <alignment horizontal="right"/>
      <protection locked="0"/>
    </xf>
    <xf numFmtId="0" fontId="2" fillId="0" borderId="18" xfId="0" applyFont="1" applyBorder="1" applyAlignment="1">
      <alignment horizontal="left" vertical="top" wrapText="1"/>
    </xf>
    <xf numFmtId="0" fontId="2" fillId="0" borderId="13" xfId="0" applyNumberFormat="1" applyFont="1" applyBorder="1"/>
    <xf numFmtId="4" fontId="2" fillId="0" borderId="13" xfId="0" applyNumberFormat="1" applyFont="1" applyBorder="1" applyAlignment="1">
      <alignment wrapText="1"/>
    </xf>
    <xf numFmtId="4" fontId="2" fillId="0" borderId="10" xfId="0" applyNumberFormat="1" applyFont="1" applyBorder="1" applyAlignment="1">
      <alignment wrapText="1"/>
    </xf>
    <xf numFmtId="4" fontId="2" fillId="0" borderId="12" xfId="0" applyNumberFormat="1" applyFont="1" applyBorder="1" applyAlignment="1">
      <alignment wrapText="1"/>
    </xf>
    <xf numFmtId="0" fontId="9" fillId="0" borderId="1" xfId="0" applyFont="1" applyBorder="1" applyAlignment="1">
      <alignment horizontal="center" vertical="center"/>
    </xf>
    <xf numFmtId="164" fontId="2" fillId="0" borderId="18" xfId="0" applyNumberFormat="1" applyFont="1" applyBorder="1" applyAlignment="1">
      <alignment horizontal="center" wrapText="1"/>
    </xf>
    <xf numFmtId="0" fontId="9" fillId="0" borderId="2" xfId="0" applyFont="1" applyBorder="1" applyAlignment="1">
      <alignment horizontal="center"/>
    </xf>
    <xf numFmtId="0" fontId="22" fillId="0" borderId="1" xfId="8" applyFont="1" applyBorder="1" applyAlignment="1">
      <alignment horizontal="center" vertical="center" wrapText="1"/>
    </xf>
    <xf numFmtId="0" fontId="4" fillId="0" borderId="1" xfId="8" applyFont="1" applyBorder="1" applyAlignment="1">
      <alignment horizontal="center" vertical="center" wrapText="1"/>
    </xf>
    <xf numFmtId="4" fontId="4" fillId="0" borderId="1" xfId="8" applyNumberFormat="1" applyFont="1" applyBorder="1" applyAlignment="1">
      <alignment horizontal="center" vertical="center" wrapText="1"/>
    </xf>
    <xf numFmtId="0" fontId="2" fillId="0" borderId="6" xfId="0"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6" xfId="0" applyBorder="1"/>
    <xf numFmtId="4" fontId="0" fillId="0" borderId="6" xfId="0" applyNumberFormat="1" applyBorder="1"/>
    <xf numFmtId="4" fontId="0" fillId="0" borderId="7" xfId="0" applyNumberFormat="1" applyBorder="1"/>
    <xf numFmtId="0" fontId="0" fillId="0" borderId="12" xfId="0" applyBorder="1"/>
    <xf numFmtId="0" fontId="2" fillId="0" borderId="9" xfId="0" applyFont="1" applyBorder="1" applyAlignment="1">
      <alignment horizontal="center"/>
    </xf>
    <xf numFmtId="0" fontId="2" fillId="0" borderId="4" xfId="0" applyFont="1" applyBorder="1" applyAlignment="1">
      <alignment horizontal="center" vertical="top" wrapText="1"/>
    </xf>
    <xf numFmtId="0" fontId="8" fillId="0" borderId="2" xfId="0" applyFont="1" applyBorder="1" applyAlignment="1">
      <alignment horizontal="center" vertical="center"/>
    </xf>
    <xf numFmtId="165" fontId="9" fillId="0" borderId="2" xfId="0" applyNumberFormat="1" applyFont="1" applyBorder="1" applyAlignment="1">
      <alignment horizontal="right" vertical="center"/>
    </xf>
    <xf numFmtId="0" fontId="2" fillId="0" borderId="1" xfId="0" applyFont="1" applyBorder="1" applyAlignment="1">
      <alignment vertical="top" wrapText="1"/>
    </xf>
    <xf numFmtId="4" fontId="2" fillId="0" borderId="9" xfId="1" applyNumberFormat="1" applyFont="1" applyBorder="1" applyAlignment="1" applyProtection="1">
      <alignment horizontal="center" vertical="top"/>
      <protection locked="0"/>
    </xf>
    <xf numFmtId="0" fontId="4" fillId="0" borderId="1" xfId="10" applyFont="1" applyBorder="1" applyAlignment="1">
      <alignment horizontal="center" vertical="top" wrapText="1"/>
    </xf>
    <xf numFmtId="4" fontId="4" fillId="0" borderId="1" xfId="10" applyNumberFormat="1" applyFont="1" applyBorder="1" applyAlignment="1">
      <alignment horizontal="center" vertical="top" wrapText="1"/>
    </xf>
    <xf numFmtId="4" fontId="4" fillId="0" borderId="16" xfId="0" applyNumberFormat="1" applyFont="1" applyBorder="1" applyAlignment="1">
      <alignment horizontal="right" vertical="center"/>
    </xf>
    <xf numFmtId="4" fontId="9" fillId="0" borderId="5" xfId="0" applyNumberFormat="1" applyFont="1" applyBorder="1" applyAlignment="1">
      <alignment horizontal="right" vertical="center"/>
    </xf>
    <xf numFmtId="4" fontId="9" fillId="0" borderId="7" xfId="0" applyNumberFormat="1" applyFont="1" applyBorder="1" applyAlignment="1">
      <alignment horizontal="right" vertical="center"/>
    </xf>
    <xf numFmtId="0" fontId="17" fillId="0" borderId="0" xfId="11"/>
    <xf numFmtId="4" fontId="17" fillId="0" borderId="0" xfId="11" applyNumberFormat="1"/>
    <xf numFmtId="0" fontId="17" fillId="0" borderId="0" xfId="11" applyAlignment="1">
      <alignment horizontal="center"/>
    </xf>
    <xf numFmtId="0" fontId="5" fillId="0" borderId="0" xfId="11" applyFont="1" applyAlignment="1">
      <alignment horizontal="center"/>
    </xf>
    <xf numFmtId="0" fontId="4" fillId="0" borderId="0" xfId="11" applyFont="1" applyAlignment="1">
      <alignment horizontal="right" wrapText="1"/>
    </xf>
    <xf numFmtId="0" fontId="9" fillId="0" borderId="1" xfId="11" applyFont="1" applyBorder="1" applyAlignment="1">
      <alignment horizontal="center" vertical="center"/>
    </xf>
    <xf numFmtId="0" fontId="9" fillId="0" borderId="0" xfId="11" applyFont="1" applyAlignment="1">
      <alignment horizontal="center"/>
    </xf>
    <xf numFmtId="4" fontId="5" fillId="0" borderId="0" xfId="11" applyNumberFormat="1" applyFont="1"/>
    <xf numFmtId="0" fontId="5" fillId="0" borderId="0" xfId="11" applyFont="1"/>
    <xf numFmtId="4" fontId="4" fillId="0" borderId="0" xfId="11" applyNumberFormat="1" applyFont="1"/>
    <xf numFmtId="4" fontId="3" fillId="0" borderId="0" xfId="11" applyNumberFormat="1" applyFont="1" applyAlignment="1">
      <alignment horizontal="right"/>
    </xf>
    <xf numFmtId="0" fontId="3" fillId="0" borderId="0" xfId="11" applyFont="1" applyAlignment="1">
      <alignment horizontal="right"/>
    </xf>
    <xf numFmtId="0" fontId="3" fillId="0" borderId="0" xfId="11" applyFont="1" applyAlignment="1">
      <alignment horizontal="center"/>
    </xf>
    <xf numFmtId="4" fontId="4" fillId="0" borderId="0" xfId="11" applyNumberFormat="1" applyFont="1" applyFill="1"/>
    <xf numFmtId="4" fontId="3" fillId="0" borderId="0" xfId="11" applyNumberFormat="1" applyFont="1" applyFill="1" applyAlignment="1">
      <alignment horizontal="right"/>
    </xf>
    <xf numFmtId="0" fontId="3" fillId="0" borderId="0" xfId="11" applyFont="1" applyFill="1" applyAlignment="1">
      <alignment horizontal="right"/>
    </xf>
    <xf numFmtId="4" fontId="2" fillId="0" borderId="1" xfId="11" applyNumberFormat="1" applyFont="1" applyFill="1" applyBorder="1"/>
    <xf numFmtId="4" fontId="2" fillId="0" borderId="1" xfId="1" applyNumberFormat="1" applyFill="1" applyBorder="1" applyAlignment="1" applyProtection="1">
      <alignment horizontal="right"/>
      <protection locked="0"/>
    </xf>
    <xf numFmtId="0" fontId="2" fillId="0" borderId="1" xfId="11" applyFont="1" applyFill="1" applyBorder="1" applyAlignment="1">
      <alignment horizontal="center"/>
    </xf>
    <xf numFmtId="0" fontId="2" fillId="0" borderId="1" xfId="11" applyFont="1" applyBorder="1" applyAlignment="1">
      <alignment horizontal="justify" vertical="top" wrapText="1"/>
    </xf>
    <xf numFmtId="0" fontId="2" fillId="0" borderId="1" xfId="11" applyFont="1" applyFill="1" applyBorder="1" applyAlignment="1">
      <alignment horizontal="justify" vertical="top" wrapText="1"/>
    </xf>
    <xf numFmtId="0" fontId="2" fillId="0" borderId="1" xfId="11" applyFont="1" applyBorder="1" applyAlignment="1">
      <alignment horizontal="center" vertical="top" wrapText="1"/>
    </xf>
    <xf numFmtId="0" fontId="11" fillId="0" borderId="3" xfId="11" applyFont="1" applyBorder="1" applyAlignment="1">
      <alignment horizontal="center" vertical="center"/>
    </xf>
    <xf numFmtId="0" fontId="8" fillId="0" borderId="2" xfId="11" applyFont="1" applyBorder="1" applyAlignment="1">
      <alignment horizontal="center" vertical="center"/>
    </xf>
    <xf numFmtId="0" fontId="26" fillId="0" borderId="1" xfId="11" applyFont="1" applyFill="1" applyBorder="1" applyAlignment="1">
      <alignment horizontal="center"/>
    </xf>
    <xf numFmtId="4" fontId="3" fillId="0" borderId="1" xfId="11" applyNumberFormat="1" applyFont="1" applyFill="1" applyBorder="1" applyAlignment="1">
      <alignment horizontal="right"/>
    </xf>
    <xf numFmtId="4" fontId="2" fillId="0" borderId="1" xfId="11" applyNumberFormat="1" applyFont="1" applyFill="1" applyBorder="1" applyAlignment="1">
      <alignment horizontal="right"/>
    </xf>
    <xf numFmtId="0" fontId="11" fillId="0" borderId="1" xfId="11" applyFont="1" applyBorder="1" applyAlignment="1">
      <alignment horizontal="center" vertical="center"/>
    </xf>
    <xf numFmtId="0" fontId="8" fillId="0" borderId="1" xfId="11" applyFont="1" applyBorder="1" applyAlignment="1">
      <alignment horizontal="center" vertical="center"/>
    </xf>
    <xf numFmtId="0" fontId="2" fillId="0" borderId="9" xfId="11" applyFont="1" applyBorder="1" applyAlignment="1">
      <alignment horizontal="center" vertical="top" wrapText="1"/>
    </xf>
    <xf numFmtId="0" fontId="2" fillId="0" borderId="1" xfId="11" applyFont="1" applyFill="1" applyBorder="1" applyAlignment="1">
      <alignment horizontal="left" vertical="top" wrapText="1"/>
    </xf>
    <xf numFmtId="4" fontId="2" fillId="0" borderId="10" xfId="1" applyNumberFormat="1" applyFill="1" applyBorder="1" applyAlignment="1" applyProtection="1">
      <alignment horizontal="right"/>
      <protection locked="0"/>
    </xf>
    <xf numFmtId="4" fontId="2" fillId="0" borderId="10" xfId="11" applyNumberFormat="1" applyFont="1" applyFill="1" applyBorder="1"/>
    <xf numFmtId="0" fontId="2" fillId="0" borderId="10" xfId="11" applyFont="1" applyFill="1" applyBorder="1" applyAlignment="1">
      <alignment horizontal="center"/>
    </xf>
    <xf numFmtId="0" fontId="2" fillId="0" borderId="10" xfId="11" applyFont="1" applyFill="1" applyBorder="1" applyAlignment="1">
      <alignment horizontal="justify" vertical="top" wrapText="1"/>
    </xf>
    <xf numFmtId="0" fontId="2" fillId="0" borderId="9" xfId="11" applyFont="1" applyFill="1" applyBorder="1" applyAlignment="1">
      <alignment horizontal="justify" vertical="top" wrapText="1"/>
    </xf>
    <xf numFmtId="4" fontId="2" fillId="0" borderId="0" xfId="11" applyNumberFormat="1" applyFont="1" applyFill="1" applyBorder="1"/>
    <xf numFmtId="4" fontId="2" fillId="0" borderId="0" xfId="1" applyNumberFormat="1" applyFill="1" applyBorder="1" applyAlignment="1" applyProtection="1">
      <alignment horizontal="right"/>
      <protection locked="0"/>
    </xf>
    <xf numFmtId="0" fontId="2" fillId="0" borderId="0" xfId="11" applyFont="1" applyFill="1" applyBorder="1" applyAlignment="1">
      <alignment horizontal="center"/>
    </xf>
    <xf numFmtId="0" fontId="2" fillId="0" borderId="0" xfId="11" applyFont="1" applyFill="1" applyBorder="1" applyAlignment="1">
      <alignment horizontal="justify" vertical="top" wrapText="1"/>
    </xf>
    <xf numFmtId="0" fontId="2" fillId="0" borderId="0" xfId="11" applyFont="1" applyBorder="1" applyAlignment="1">
      <alignment horizontal="center" vertical="top" wrapText="1"/>
    </xf>
    <xf numFmtId="4" fontId="3" fillId="0" borderId="0" xfId="11" applyNumberFormat="1" applyFont="1" applyFill="1" applyBorder="1"/>
    <xf numFmtId="164" fontId="2" fillId="0" borderId="1" xfId="11" applyNumberFormat="1" applyFont="1" applyFill="1" applyBorder="1" applyAlignment="1">
      <alignment horizontal="center" wrapText="1"/>
    </xf>
    <xf numFmtId="0" fontId="17" fillId="0" borderId="12" xfId="11" applyBorder="1"/>
    <xf numFmtId="4" fontId="17" fillId="0" borderId="7" xfId="11" applyNumberFormat="1" applyBorder="1"/>
    <xf numFmtId="4" fontId="17" fillId="0" borderId="6" xfId="11" applyNumberFormat="1" applyBorder="1"/>
    <xf numFmtId="0" fontId="17" fillId="0" borderId="6" xfId="11" applyBorder="1"/>
    <xf numFmtId="0" fontId="17" fillId="0" borderId="6" xfId="11" applyBorder="1" applyAlignment="1">
      <alignment horizontal="center"/>
    </xf>
    <xf numFmtId="0" fontId="17" fillId="0" borderId="5" xfId="11" applyBorder="1" applyAlignment="1">
      <alignment horizontal="center"/>
    </xf>
    <xf numFmtId="4" fontId="28" fillId="0" borderId="0" xfId="0" applyNumberFormat="1" applyFont="1"/>
    <xf numFmtId="0" fontId="4" fillId="0" borderId="1" xfId="0" applyFont="1" applyFill="1" applyBorder="1" applyAlignment="1">
      <alignment wrapText="1"/>
    </xf>
    <xf numFmtId="0" fontId="4" fillId="0" borderId="4" xfId="0" applyFont="1" applyFill="1" applyBorder="1" applyAlignment="1">
      <alignment wrapText="1"/>
    </xf>
    <xf numFmtId="0" fontId="4" fillId="0" borderId="2" xfId="0" applyFont="1" applyFill="1" applyBorder="1" applyAlignment="1">
      <alignment wrapText="1"/>
    </xf>
    <xf numFmtId="0" fontId="26" fillId="0" borderId="1" xfId="0" applyFont="1" applyBorder="1" applyAlignment="1">
      <alignment horizontal="center"/>
    </xf>
    <xf numFmtId="0" fontId="2" fillId="0" borderId="2" xfId="0" applyFont="1" applyBorder="1" applyAlignment="1">
      <alignment horizontal="center" vertical="top" wrapText="1"/>
    </xf>
    <xf numFmtId="0" fontId="26" fillId="0" borderId="0" xfId="0" applyFont="1"/>
    <xf numFmtId="0" fontId="2" fillId="0" borderId="11" xfId="0" applyFont="1" applyBorder="1"/>
    <xf numFmtId="4" fontId="2" fillId="0" borderId="0" xfId="0" applyNumberFormat="1" applyFont="1" applyFill="1" applyBorder="1" applyAlignment="1">
      <alignment horizontal="right"/>
    </xf>
    <xf numFmtId="0" fontId="26" fillId="0" borderId="0" xfId="0" applyFont="1" applyBorder="1" applyAlignment="1">
      <alignment horizontal="center"/>
    </xf>
    <xf numFmtId="0" fontId="26" fillId="0" borderId="0" xfId="0" quotePrefix="1" applyFont="1" applyBorder="1" applyAlignment="1">
      <alignment horizontal="left" vertical="top" wrapText="1"/>
    </xf>
    <xf numFmtId="0" fontId="26" fillId="0" borderId="1" xfId="0" quotePrefix="1" applyFont="1" applyBorder="1" applyAlignment="1">
      <alignment horizontal="left" vertical="top" wrapText="1"/>
    </xf>
    <xf numFmtId="49" fontId="3" fillId="0" borderId="0" xfId="0" applyNumberFormat="1" applyFont="1" applyBorder="1" applyAlignment="1">
      <alignment horizontal="center" vertical="top"/>
    </xf>
    <xf numFmtId="49" fontId="26" fillId="0" borderId="1" xfId="0" applyNumberFormat="1" applyFont="1" applyBorder="1" applyAlignment="1">
      <alignment horizontal="center" vertical="top"/>
    </xf>
    <xf numFmtId="4" fontId="2" fillId="0" borderId="3" xfId="0" applyNumberFormat="1" applyFont="1" applyBorder="1"/>
    <xf numFmtId="4" fontId="2" fillId="0" borderId="4" xfId="1" applyNumberFormat="1" applyFont="1" applyBorder="1" applyAlignment="1" applyProtection="1">
      <alignment horizontal="right"/>
      <protection locked="0"/>
    </xf>
    <xf numFmtId="4" fontId="2" fillId="0" borderId="4" xfId="0" applyNumberFormat="1" applyFont="1" applyBorder="1"/>
    <xf numFmtId="0" fontId="2" fillId="0" borderId="4" xfId="0" applyFont="1" applyBorder="1" applyAlignment="1">
      <alignment horizontal="center"/>
    </xf>
    <xf numFmtId="0" fontId="2" fillId="0" borderId="3" xfId="0" applyFont="1" applyBorder="1" applyAlignment="1">
      <alignment horizontal="center" vertical="top" wrapText="1"/>
    </xf>
    <xf numFmtId="0" fontId="2" fillId="0" borderId="12" xfId="0" applyFont="1" applyBorder="1" applyAlignment="1">
      <alignment horizontal="center" vertical="top" wrapText="1"/>
    </xf>
    <xf numFmtId="0" fontId="26" fillId="0" borderId="12" xfId="0" quotePrefix="1" applyFont="1" applyBorder="1" applyAlignment="1">
      <alignment horizontal="left" vertical="top" wrapText="1"/>
    </xf>
    <xf numFmtId="49" fontId="3" fillId="0" borderId="3" xfId="0" applyNumberFormat="1" applyFont="1" applyBorder="1" applyAlignment="1">
      <alignment horizontal="center" vertical="top"/>
    </xf>
    <xf numFmtId="0" fontId="2" fillId="0" borderId="8" xfId="0" applyFont="1" applyBorder="1" applyAlignment="1">
      <alignment horizontal="justify" vertical="top" wrapText="1"/>
    </xf>
    <xf numFmtId="0" fontId="26" fillId="0" borderId="3" xfId="0" quotePrefix="1" applyFont="1" applyBorder="1" applyAlignment="1">
      <alignment horizontal="left" vertical="top" wrapText="1"/>
    </xf>
    <xf numFmtId="49" fontId="3" fillId="0" borderId="7" xfId="0" applyNumberFormat="1" applyFont="1" applyBorder="1" applyAlignment="1">
      <alignment horizontal="center" vertical="top"/>
    </xf>
    <xf numFmtId="4" fontId="2" fillId="0" borderId="1" xfId="0" applyNumberFormat="1" applyFont="1" applyFill="1" applyBorder="1" applyAlignment="1">
      <alignment horizontal="right"/>
    </xf>
    <xf numFmtId="4" fontId="16" fillId="0" borderId="1" xfId="0" applyNumberFormat="1" applyFont="1" applyBorder="1"/>
    <xf numFmtId="49" fontId="26" fillId="0" borderId="2" xfId="0" applyNumberFormat="1" applyFont="1" applyBorder="1" applyAlignment="1">
      <alignment horizontal="center" vertical="top"/>
    </xf>
    <xf numFmtId="0" fontId="3" fillId="0" borderId="1" xfId="0" applyFont="1" applyBorder="1" applyAlignment="1">
      <alignment horizontal="center" vertical="top" wrapText="1"/>
    </xf>
    <xf numFmtId="0" fontId="26" fillId="0" borderId="2" xfId="0" quotePrefix="1" applyFont="1" applyBorder="1" applyAlignment="1">
      <alignment horizontal="left" vertical="top" wrapText="1"/>
    </xf>
    <xf numFmtId="0" fontId="26" fillId="0" borderId="1" xfId="0" applyFont="1" applyFill="1" applyBorder="1" applyAlignment="1">
      <alignment horizontal="center"/>
    </xf>
    <xf numFmtId="0" fontId="2" fillId="0" borderId="3" xfId="0" applyFont="1" applyBorder="1"/>
    <xf numFmtId="4" fontId="2" fillId="0" borderId="4" xfId="0" applyNumberFormat="1" applyFont="1" applyFill="1" applyBorder="1" applyAlignment="1">
      <alignment horizontal="right"/>
    </xf>
    <xf numFmtId="0" fontId="26" fillId="0" borderId="4" xfId="0" applyFont="1" applyBorder="1" applyAlignment="1">
      <alignment horizontal="center"/>
    </xf>
    <xf numFmtId="0" fontId="26" fillId="0" borderId="4" xfId="0" quotePrefix="1" applyFont="1" applyBorder="1" applyAlignment="1">
      <alignment horizontal="left" vertical="top" wrapText="1"/>
    </xf>
    <xf numFmtId="0" fontId="0" fillId="0" borderId="0" xfId="0" applyFill="1"/>
    <xf numFmtId="0" fontId="26" fillId="0" borderId="2" xfId="1" applyFont="1" applyFill="1" applyBorder="1" applyAlignment="1">
      <alignment horizontal="justify" vertical="top" wrapText="1"/>
    </xf>
    <xf numFmtId="0" fontId="29" fillId="0" borderId="0" xfId="0" applyFont="1"/>
    <xf numFmtId="0" fontId="2" fillId="0" borderId="12" xfId="0" applyFont="1" applyBorder="1" applyAlignment="1">
      <alignment horizontal="justify" vertical="top" wrapText="1"/>
    </xf>
    <xf numFmtId="0" fontId="14" fillId="0" borderId="18" xfId="0" applyFont="1" applyBorder="1" applyAlignment="1">
      <alignment horizontal="center" vertical="top" wrapText="1"/>
    </xf>
    <xf numFmtId="0" fontId="14" fillId="0" borderId="13" xfId="0" applyFont="1" applyBorder="1" applyAlignment="1">
      <alignment horizontal="center" vertical="top" wrapText="1"/>
    </xf>
    <xf numFmtId="4" fontId="16" fillId="0" borderId="0" xfId="0" applyNumberFormat="1" applyFont="1"/>
    <xf numFmtId="0" fontId="30" fillId="0" borderId="0" xfId="0" applyFont="1"/>
    <xf numFmtId="0" fontId="14" fillId="0" borderId="12" xfId="0" applyFont="1" applyBorder="1"/>
    <xf numFmtId="4" fontId="14" fillId="0" borderId="8" xfId="0" applyNumberFormat="1" applyFont="1" applyFill="1" applyBorder="1" applyAlignment="1">
      <alignment horizontal="right"/>
    </xf>
    <xf numFmtId="0" fontId="30" fillId="0" borderId="0" xfId="0" applyFont="1" applyBorder="1" applyAlignment="1">
      <alignment horizontal="center"/>
    </xf>
    <xf numFmtId="0" fontId="30" fillId="0" borderId="18" xfId="0" applyFont="1" applyBorder="1" applyAlignment="1">
      <alignment horizontal="left" vertical="top" wrapText="1"/>
    </xf>
    <xf numFmtId="0" fontId="30" fillId="0" borderId="13" xfId="0" quotePrefix="1" applyFont="1" applyBorder="1" applyAlignment="1">
      <alignment horizontal="left" vertical="top" wrapText="1"/>
    </xf>
    <xf numFmtId="49" fontId="30" fillId="0" borderId="0" xfId="0" applyNumberFormat="1" applyFont="1" applyBorder="1" applyAlignment="1">
      <alignment horizontal="center" vertical="top"/>
    </xf>
    <xf numFmtId="49" fontId="30" fillId="0" borderId="13" xfId="0" applyNumberFormat="1" applyFont="1" applyBorder="1" applyAlignment="1">
      <alignment horizontal="center" vertical="top"/>
    </xf>
    <xf numFmtId="0" fontId="26" fillId="0" borderId="17" xfId="0" quotePrefix="1" applyFont="1" applyBorder="1" applyAlignment="1">
      <alignment horizontal="left" vertical="top" wrapText="1"/>
    </xf>
    <xf numFmtId="0" fontId="26" fillId="0" borderId="10" xfId="0" quotePrefix="1" applyFont="1" applyBorder="1" applyAlignment="1">
      <alignment horizontal="left" vertical="top" wrapText="1"/>
    </xf>
    <xf numFmtId="49" fontId="26" fillId="0" borderId="0" xfId="0" applyNumberFormat="1" applyFont="1" applyBorder="1" applyAlignment="1">
      <alignment horizontal="center" vertical="top"/>
    </xf>
    <xf numFmtId="49" fontId="26" fillId="0" borderId="10" xfId="0" applyNumberFormat="1" applyFont="1" applyBorder="1" applyAlignment="1">
      <alignment horizontal="center" vertical="top"/>
    </xf>
    <xf numFmtId="0" fontId="26" fillId="0" borderId="17" xfId="0" applyFont="1" applyBorder="1" applyAlignment="1">
      <alignment horizontal="left" vertical="top" wrapText="1"/>
    </xf>
    <xf numFmtId="0" fontId="26" fillId="0" borderId="10" xfId="0" applyFont="1" applyBorder="1" applyAlignment="1">
      <alignment horizontal="left" vertical="top" wrapText="1"/>
    </xf>
    <xf numFmtId="0" fontId="26" fillId="0" borderId="5" xfId="0" applyFont="1" applyBorder="1" applyAlignment="1">
      <alignment horizontal="left" vertical="top" wrapText="1"/>
    </xf>
    <xf numFmtId="0" fontId="26" fillId="0" borderId="9" xfId="0" applyFont="1" applyBorder="1" applyAlignment="1">
      <alignment horizontal="left" vertical="top" wrapText="1"/>
    </xf>
    <xf numFmtId="49" fontId="26" fillId="0" borderId="9" xfId="0" applyNumberFormat="1" applyFont="1" applyBorder="1" applyAlignment="1">
      <alignment horizontal="center" vertical="top"/>
    </xf>
    <xf numFmtId="0" fontId="2" fillId="0" borderId="4" xfId="0" applyFont="1" applyBorder="1" applyAlignment="1">
      <alignment horizontal="left" vertical="top" wrapText="1"/>
    </xf>
    <xf numFmtId="4" fontId="5" fillId="0" borderId="3" xfId="0" applyNumberFormat="1" applyFont="1" applyBorder="1"/>
    <xf numFmtId="4" fontId="5" fillId="0" borderId="4" xfId="0" applyNumberFormat="1" applyFont="1" applyBorder="1"/>
    <xf numFmtId="0" fontId="5" fillId="0" borderId="4" xfId="0" applyFont="1" applyBorder="1"/>
    <xf numFmtId="0" fontId="5" fillId="0" borderId="4" xfId="0" applyFont="1" applyBorder="1" applyAlignment="1">
      <alignment horizontal="center"/>
    </xf>
    <xf numFmtId="0" fontId="5" fillId="0" borderId="2" xfId="0" applyFont="1" applyBorder="1" applyAlignment="1">
      <alignment horizontal="center"/>
    </xf>
    <xf numFmtId="0" fontId="26" fillId="0" borderId="3" xfId="1" quotePrefix="1" applyFont="1" applyBorder="1" applyAlignment="1">
      <alignment horizontal="justify" vertical="top" wrapText="1"/>
    </xf>
    <xf numFmtId="0" fontId="2" fillId="0" borderId="11" xfId="0" applyFont="1" applyBorder="1" applyAlignment="1">
      <alignment horizontal="center" vertical="top" wrapText="1"/>
    </xf>
    <xf numFmtId="0" fontId="26" fillId="0" borderId="13" xfId="0" quotePrefix="1" applyFont="1" applyBorder="1" applyAlignment="1">
      <alignment horizontal="left" vertical="top" wrapText="1"/>
    </xf>
    <xf numFmtId="0" fontId="4" fillId="0" borderId="3" xfId="0" applyFont="1" applyFill="1" applyBorder="1" applyAlignment="1">
      <alignment wrapText="1"/>
    </xf>
    <xf numFmtId="2" fontId="4" fillId="0" borderId="1" xfId="0" applyNumberFormat="1" applyFont="1" applyFill="1" applyBorder="1" applyAlignment="1">
      <alignment wrapText="1"/>
    </xf>
    <xf numFmtId="0" fontId="4" fillId="0" borderId="1" xfId="0" applyFont="1" applyFill="1" applyBorder="1" applyAlignment="1">
      <alignment horizontal="center" wrapText="1"/>
    </xf>
    <xf numFmtId="0" fontId="4" fillId="0" borderId="2" xfId="0" applyFont="1" applyFill="1" applyBorder="1" applyAlignment="1">
      <alignment horizontal="center" wrapText="1"/>
    </xf>
    <xf numFmtId="4" fontId="14" fillId="0" borderId="3" xfId="0" applyNumberFormat="1" applyFont="1" applyFill="1" applyBorder="1" applyAlignment="1">
      <alignment horizontal="right"/>
    </xf>
    <xf numFmtId="4" fontId="2" fillId="0" borderId="8" xfId="0" applyNumberFormat="1" applyFont="1" applyFill="1" applyBorder="1" applyAlignment="1">
      <alignment horizontal="right"/>
    </xf>
    <xf numFmtId="4" fontId="2" fillId="0" borderId="13" xfId="0" applyNumberFormat="1" applyFont="1" applyFill="1" applyBorder="1" applyAlignment="1">
      <alignment horizontal="right"/>
    </xf>
    <xf numFmtId="49" fontId="26" fillId="0" borderId="17" xfId="0" applyNumberFormat="1" applyFont="1" applyBorder="1" applyAlignment="1">
      <alignment horizontal="center" vertical="top"/>
    </xf>
    <xf numFmtId="4" fontId="2" fillId="0" borderId="0" xfId="0" applyNumberFormat="1" applyFont="1"/>
    <xf numFmtId="4" fontId="16" fillId="0" borderId="4" xfId="0" applyNumberFormat="1" applyFont="1" applyBorder="1"/>
    <xf numFmtId="49" fontId="3" fillId="0" borderId="4" xfId="0" applyNumberFormat="1" applyFont="1" applyBorder="1" applyAlignment="1">
      <alignment horizontal="center" vertical="top"/>
    </xf>
    <xf numFmtId="0" fontId="2" fillId="0" borderId="4" xfId="0" applyFont="1" applyBorder="1" applyAlignment="1">
      <alignment vertical="top" wrapText="1"/>
    </xf>
    <xf numFmtId="49" fontId="30" fillId="0" borderId="17" xfId="0" applyNumberFormat="1" applyFont="1" applyBorder="1" applyAlignment="1">
      <alignment horizontal="center" vertical="top"/>
    </xf>
    <xf numFmtId="0" fontId="4" fillId="0" borderId="4" xfId="0" applyFont="1" applyFill="1" applyBorder="1" applyAlignment="1">
      <alignment horizontal="center" wrapText="1"/>
    </xf>
    <xf numFmtId="4" fontId="4" fillId="0" borderId="3" xfId="0" applyNumberFormat="1" applyFont="1" applyBorder="1" applyAlignment="1"/>
    <xf numFmtId="4" fontId="3" fillId="0" borderId="4" xfId="0" applyNumberFormat="1" applyFont="1" applyBorder="1" applyAlignment="1">
      <alignment horizontal="right"/>
    </xf>
    <xf numFmtId="0" fontId="3" fillId="0" borderId="4" xfId="0" applyFont="1" applyBorder="1" applyAlignment="1">
      <alignment horizontal="right"/>
    </xf>
    <xf numFmtId="0" fontId="3" fillId="4" borderId="4"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0" borderId="3" xfId="0" applyFont="1" applyBorder="1" applyAlignment="1">
      <alignment horizontal="center"/>
    </xf>
    <xf numFmtId="0" fontId="3" fillId="0" borderId="2" xfId="0" applyFont="1" applyBorder="1" applyAlignment="1">
      <alignment horizontal="center"/>
    </xf>
    <xf numFmtId="4" fontId="4" fillId="0" borderId="1" xfId="0" applyNumberFormat="1" applyFont="1" applyBorder="1" applyAlignment="1"/>
    <xf numFmtId="4" fontId="3" fillId="0" borderId="1" xfId="0" applyNumberFormat="1" applyFont="1" applyBorder="1" applyAlignment="1">
      <alignment horizontal="right"/>
    </xf>
    <xf numFmtId="0" fontId="3" fillId="0" borderId="1" xfId="0" applyFont="1" applyBorder="1" applyAlignment="1">
      <alignment horizontal="right"/>
    </xf>
    <xf numFmtId="0" fontId="3" fillId="5" borderId="1" xfId="0" applyFont="1" applyFill="1" applyBorder="1" applyAlignment="1">
      <alignment horizontal="left" vertical="top" wrapText="1"/>
    </xf>
    <xf numFmtId="0" fontId="3" fillId="0" borderId="1" xfId="0" applyFont="1" applyBorder="1" applyAlignment="1">
      <alignment horizontal="center"/>
    </xf>
    <xf numFmtId="0" fontId="28" fillId="0" borderId="0" xfId="0" applyFont="1"/>
    <xf numFmtId="0" fontId="16" fillId="0" borderId="0" xfId="12" applyFont="1"/>
    <xf numFmtId="0" fontId="14" fillId="0" borderId="0" xfId="12" applyFont="1"/>
    <xf numFmtId="0" fontId="3" fillId="0" borderId="0" xfId="13" applyFont="1" applyFill="1" applyBorder="1" applyAlignment="1">
      <alignment vertical="center"/>
    </xf>
    <xf numFmtId="0" fontId="3" fillId="0" borderId="17" xfId="13" applyFont="1" applyFill="1" applyBorder="1" applyAlignment="1">
      <alignment vertical="center"/>
    </xf>
    <xf numFmtId="0" fontId="16" fillId="0" borderId="0" xfId="12" applyFont="1" applyAlignment="1"/>
    <xf numFmtId="0" fontId="16" fillId="0" borderId="0" xfId="12" applyFont="1" applyBorder="1"/>
    <xf numFmtId="0" fontId="16" fillId="0" borderId="0" xfId="12" applyFont="1" applyBorder="1" applyAlignment="1">
      <alignment horizontal="left"/>
    </xf>
    <xf numFmtId="0" fontId="2" fillId="0" borderId="0" xfId="13" applyFont="1" applyBorder="1" applyAlignment="1">
      <alignment vertical="center"/>
    </xf>
    <xf numFmtId="0" fontId="2" fillId="0" borderId="0" xfId="13" applyFont="1" applyFill="1" applyBorder="1" applyAlignment="1">
      <alignment horizontal="left" vertical="center" wrapText="1"/>
    </xf>
    <xf numFmtId="49" fontId="2" fillId="0" borderId="0" xfId="13" applyNumberFormat="1" applyFont="1" applyBorder="1" applyAlignment="1">
      <alignment horizontal="left" vertical="center"/>
    </xf>
    <xf numFmtId="0" fontId="2" fillId="0" borderId="0" xfId="13" applyFont="1" applyBorder="1" applyAlignment="1">
      <alignment horizontal="center" vertical="center"/>
    </xf>
    <xf numFmtId="2" fontId="16" fillId="0" borderId="1" xfId="12" applyNumberFormat="1" applyFont="1" applyBorder="1"/>
    <xf numFmtId="166" fontId="16" fillId="0" borderId="1" xfId="12" applyNumberFormat="1" applyFont="1" applyBorder="1"/>
    <xf numFmtId="0" fontId="16" fillId="0" borderId="1" xfId="12" applyFont="1" applyBorder="1" applyAlignment="1">
      <alignment horizontal="center"/>
    </xf>
    <xf numFmtId="49" fontId="2" fillId="0" borderId="1" xfId="13" applyNumberFormat="1" applyFont="1" applyBorder="1" applyAlignment="1">
      <alignment horizontal="center" vertical="top"/>
    </xf>
    <xf numFmtId="0" fontId="2" fillId="0" borderId="1" xfId="13" quotePrefix="1" applyFont="1" applyBorder="1" applyAlignment="1">
      <alignment horizontal="center" vertical="top"/>
    </xf>
    <xf numFmtId="16" fontId="32" fillId="0" borderId="1" xfId="13" applyNumberFormat="1" applyFont="1" applyBorder="1" applyAlignment="1">
      <alignment horizontal="center" vertical="center"/>
    </xf>
    <xf numFmtId="16" fontId="4" fillId="7" borderId="1" xfId="13" quotePrefix="1" applyNumberFormat="1" applyFont="1" applyFill="1" applyBorder="1" applyAlignment="1">
      <alignment horizontal="justify" vertical="top" wrapText="1"/>
    </xf>
    <xf numFmtId="0" fontId="16" fillId="0" borderId="1" xfId="12" applyFont="1" applyBorder="1"/>
    <xf numFmtId="0" fontId="16" fillId="0" borderId="1" xfId="12" applyFont="1" applyBorder="1" applyAlignment="1">
      <alignment horizontal="center" wrapText="1"/>
    </xf>
    <xf numFmtId="2" fontId="16" fillId="0" borderId="1" xfId="12" applyNumberFormat="1" applyFont="1" applyBorder="1" applyAlignment="1">
      <alignment horizontal="right"/>
    </xf>
    <xf numFmtId="166" fontId="16" fillId="0" borderId="1" xfId="12" applyNumberFormat="1" applyFont="1" applyBorder="1" applyAlignment="1">
      <alignment horizontal="right"/>
    </xf>
    <xf numFmtId="0" fontId="16" fillId="0" borderId="1" xfId="12" applyFont="1" applyBorder="1" applyAlignment="1">
      <alignment horizontal="right"/>
    </xf>
    <xf numFmtId="10" fontId="2" fillId="8" borderId="1" xfId="14" quotePrefix="1" applyNumberFormat="1" applyFont="1" applyFill="1" applyBorder="1" applyAlignment="1">
      <alignment horizontal="center" vertical="top" wrapText="1"/>
    </xf>
    <xf numFmtId="49" fontId="14" fillId="0" borderId="0" xfId="13" applyNumberFormat="1" applyFont="1" applyBorder="1" applyAlignment="1">
      <alignment horizontal="center" vertical="center"/>
    </xf>
    <xf numFmtId="10" fontId="2" fillId="7" borderId="0" xfId="13" applyNumberFormat="1" applyFont="1" applyFill="1" applyBorder="1" applyAlignment="1">
      <alignment horizontal="center" vertical="top" wrapText="1"/>
    </xf>
    <xf numFmtId="164" fontId="2" fillId="0" borderId="1" xfId="15" applyNumberFormat="1" applyFont="1" applyFill="1" applyBorder="1" applyAlignment="1">
      <alignment horizontal="center" wrapText="1"/>
    </xf>
    <xf numFmtId="10" fontId="2" fillId="7" borderId="1" xfId="13" quotePrefix="1" applyNumberFormat="1" applyFont="1" applyFill="1" applyBorder="1" applyAlignment="1">
      <alignment horizontal="center" vertical="top" wrapText="1"/>
    </xf>
    <xf numFmtId="0" fontId="2" fillId="0" borderId="3" xfId="13" applyFont="1" applyBorder="1" applyAlignment="1">
      <alignment horizontal="left" vertical="center"/>
    </xf>
    <xf numFmtId="0" fontId="2" fillId="0" borderId="2" xfId="13" applyFont="1" applyBorder="1" applyAlignment="1">
      <alignment horizontal="left" vertical="center"/>
    </xf>
    <xf numFmtId="0" fontId="3" fillId="0" borderId="8" xfId="13" applyFont="1" applyBorder="1" applyAlignment="1">
      <alignment vertical="top" wrapText="1"/>
    </xf>
    <xf numFmtId="0" fontId="3" fillId="0" borderId="18" xfId="13" applyFont="1" applyBorder="1" applyAlignment="1">
      <alignment vertical="top" wrapText="1"/>
    </xf>
    <xf numFmtId="16" fontId="34" fillId="0" borderId="1" xfId="13" applyNumberFormat="1" applyFont="1" applyBorder="1" applyAlignment="1">
      <alignment horizontal="center" vertical="center"/>
    </xf>
    <xf numFmtId="10" fontId="3" fillId="7" borderId="1" xfId="13" applyNumberFormat="1" applyFont="1" applyFill="1" applyBorder="1" applyAlignment="1">
      <alignment horizontal="justify" vertical="top" wrapText="1"/>
    </xf>
    <xf numFmtId="4" fontId="2" fillId="0" borderId="1" xfId="15" applyNumberFormat="1" applyFont="1" applyFill="1" applyBorder="1" applyAlignment="1">
      <alignment horizontal="right"/>
    </xf>
    <xf numFmtId="167" fontId="2" fillId="0" borderId="1" xfId="1" applyNumberFormat="1" applyFont="1" applyFill="1" applyBorder="1" applyAlignment="1" applyProtection="1">
      <alignment horizontal="right"/>
      <protection locked="0"/>
    </xf>
    <xf numFmtId="0" fontId="2" fillId="0" borderId="4" xfId="15" applyNumberFormat="1" applyFont="1" applyFill="1" applyBorder="1"/>
    <xf numFmtId="0" fontId="14" fillId="0" borderId="1" xfId="15" applyFont="1" applyFill="1" applyBorder="1" applyAlignment="1">
      <alignment horizontal="center" vertical="top" wrapText="1"/>
    </xf>
    <xf numFmtId="0" fontId="2" fillId="0" borderId="1" xfId="15" quotePrefix="1" applyFont="1" applyFill="1" applyBorder="1" applyAlignment="1">
      <alignment horizontal="center" vertical="top" wrapText="1"/>
    </xf>
    <xf numFmtId="0" fontId="2" fillId="0" borderId="1" xfId="13" applyFont="1" applyBorder="1" applyAlignment="1">
      <alignment horizontal="center" vertical="center" wrapText="1"/>
    </xf>
    <xf numFmtId="0" fontId="16" fillId="0" borderId="1" xfId="12" applyFont="1" applyBorder="1" applyAlignment="1">
      <alignment wrapText="1"/>
    </xf>
    <xf numFmtId="0" fontId="2" fillId="0" borderId="1" xfId="13" applyFont="1" applyBorder="1" applyAlignment="1">
      <alignment horizontal="left" vertical="center" wrapText="1"/>
    </xf>
    <xf numFmtId="4" fontId="3" fillId="0" borderId="0" xfId="15" applyNumberFormat="1" applyFont="1" applyBorder="1" applyAlignment="1"/>
    <xf numFmtId="4" fontId="3" fillId="0" borderId="0" xfId="15" applyNumberFormat="1" applyFont="1" applyBorder="1" applyAlignment="1">
      <alignment horizontal="right"/>
    </xf>
    <xf numFmtId="0" fontId="3" fillId="0" borderId="0" xfId="15" applyFont="1" applyBorder="1" applyAlignment="1">
      <alignment horizontal="right"/>
    </xf>
    <xf numFmtId="0" fontId="34" fillId="0" borderId="0" xfId="15" applyFont="1" applyBorder="1" applyAlignment="1">
      <alignment horizontal="center"/>
    </xf>
    <xf numFmtId="0" fontId="3" fillId="0" borderId="0" xfId="15" applyFont="1" applyBorder="1" applyAlignment="1">
      <alignment horizontal="center"/>
    </xf>
    <xf numFmtId="4" fontId="16" fillId="0" borderId="0" xfId="15" applyNumberFormat="1" applyFont="1"/>
    <xf numFmtId="0" fontId="16" fillId="0" borderId="0" xfId="15" applyFont="1"/>
    <xf numFmtId="0" fontId="14" fillId="0" borderId="0" xfId="15" applyFont="1" applyAlignment="1">
      <alignment horizontal="center"/>
    </xf>
    <xf numFmtId="0" fontId="16" fillId="0" borderId="0" xfId="15" applyFont="1" applyAlignment="1">
      <alignment horizontal="center"/>
    </xf>
    <xf numFmtId="0" fontId="2" fillId="0" borderId="0" xfId="1"/>
    <xf numFmtId="0" fontId="2" fillId="0" borderId="0" xfId="1" applyBorder="1"/>
    <xf numFmtId="0" fontId="3" fillId="0" borderId="0" xfId="1" applyFont="1" applyBorder="1"/>
    <xf numFmtId="0" fontId="2" fillId="0" borderId="0" xfId="1" applyFont="1" applyBorder="1"/>
    <xf numFmtId="49" fontId="2" fillId="0" borderId="0" xfId="1" applyNumberFormat="1" applyBorder="1"/>
    <xf numFmtId="0" fontId="0" fillId="0" borderId="0" xfId="0" applyBorder="1"/>
    <xf numFmtId="0" fontId="5" fillId="0" borderId="0" xfId="0" applyFont="1" applyBorder="1"/>
    <xf numFmtId="0" fontId="2" fillId="0" borderId="0" xfId="0" applyFont="1" applyBorder="1" applyAlignment="1">
      <alignment horizontal="left" vertical="top" wrapText="1"/>
    </xf>
    <xf numFmtId="0" fontId="2" fillId="0" borderId="0" xfId="0" applyFont="1" applyBorder="1" applyAlignment="1">
      <alignment horizontal="justify" vertical="top" wrapText="1"/>
    </xf>
    <xf numFmtId="0" fontId="2" fillId="0" borderId="0" xfId="1" applyFill="1"/>
    <xf numFmtId="49" fontId="3" fillId="0" borderId="0" xfId="1" applyNumberFormat="1" applyFont="1" applyFill="1" applyBorder="1" applyAlignment="1">
      <alignment horizontal="center"/>
    </xf>
    <xf numFmtId="49" fontId="2" fillId="0" borderId="0" xfId="1" applyNumberFormat="1" applyFont="1" applyFill="1" applyBorder="1" applyAlignment="1">
      <alignment horizontal="left" vertical="center" wrapText="1"/>
    </xf>
    <xf numFmtId="49" fontId="3" fillId="0" borderId="0" xfId="1" applyNumberFormat="1" applyFont="1" applyFill="1" applyBorder="1" applyAlignment="1">
      <alignment horizontal="center" vertical="top" wrapText="1"/>
    </xf>
    <xf numFmtId="4" fontId="14" fillId="0" borderId="17" xfId="0" applyNumberFormat="1" applyFont="1" applyBorder="1"/>
    <xf numFmtId="4" fontId="30" fillId="0" borderId="0" xfId="1" applyNumberFormat="1" applyFont="1" applyFill="1" applyBorder="1" applyAlignment="1">
      <alignment horizontal="center"/>
    </xf>
    <xf numFmtId="4" fontId="3" fillId="0" borderId="3" xfId="1" applyNumberFormat="1" applyFont="1" applyFill="1" applyBorder="1" applyAlignment="1">
      <alignment horizontal="center"/>
    </xf>
    <xf numFmtId="4" fontId="3" fillId="0" borderId="1" xfId="1" applyNumberFormat="1" applyFont="1" applyFill="1" applyBorder="1" applyAlignment="1">
      <alignment horizontal="center"/>
    </xf>
    <xf numFmtId="2" fontId="3" fillId="0" borderId="2" xfId="1" applyNumberFormat="1" applyFont="1" applyFill="1" applyBorder="1" applyAlignment="1">
      <alignment horizontal="center"/>
    </xf>
    <xf numFmtId="49" fontId="3" fillId="0" borderId="1" xfId="1" applyNumberFormat="1" applyFont="1" applyFill="1" applyBorder="1" applyAlignment="1">
      <alignment horizontal="center"/>
    </xf>
    <xf numFmtId="0" fontId="0" fillId="0" borderId="4" xfId="0" applyBorder="1"/>
    <xf numFmtId="49" fontId="2" fillId="0" borderId="4" xfId="1" applyNumberFormat="1" applyFont="1" applyFill="1" applyBorder="1" applyAlignment="1">
      <alignment horizontal="left" vertical="center" wrapText="1"/>
    </xf>
    <xf numFmtId="49" fontId="3" fillId="0" borderId="1" xfId="1" applyNumberFormat="1" applyFont="1" applyFill="1" applyBorder="1" applyAlignment="1">
      <alignment horizontal="center" vertical="top" wrapText="1"/>
    </xf>
    <xf numFmtId="49" fontId="3" fillId="0" borderId="2" xfId="1" applyNumberFormat="1" applyFont="1" applyFill="1" applyBorder="1" applyAlignment="1">
      <alignment horizontal="center" vertical="top" wrapText="1"/>
    </xf>
    <xf numFmtId="0" fontId="2" fillId="0" borderId="0" xfId="1" applyFill="1" applyAlignment="1">
      <alignment horizontal="left" vertical="center"/>
    </xf>
    <xf numFmtId="49" fontId="3" fillId="0" borderId="11" xfId="1" applyNumberFormat="1" applyFont="1" applyFill="1" applyBorder="1" applyAlignment="1">
      <alignment horizontal="left" vertical="center"/>
    </xf>
    <xf numFmtId="49" fontId="3" fillId="0" borderId="0" xfId="1" applyNumberFormat="1" applyFont="1" applyFill="1" applyBorder="1" applyAlignment="1">
      <alignment horizontal="left" vertical="center"/>
    </xf>
    <xf numFmtId="49" fontId="3" fillId="0" borderId="10" xfId="1" applyNumberFormat="1" applyFont="1" applyFill="1" applyBorder="1" applyAlignment="1">
      <alignment horizontal="left" vertical="center"/>
    </xf>
    <xf numFmtId="49" fontId="3" fillId="0" borderId="17" xfId="1" applyNumberFormat="1" applyFont="1" applyFill="1" applyBorder="1" applyAlignment="1">
      <alignment horizontal="left" vertical="center"/>
    </xf>
    <xf numFmtId="49" fontId="3" fillId="0" borderId="10" xfId="1" applyNumberFormat="1" applyFont="1" applyFill="1" applyBorder="1" applyAlignment="1">
      <alignment horizontal="left" vertical="center" wrapText="1"/>
    </xf>
    <xf numFmtId="49" fontId="3" fillId="0" borderId="17" xfId="1" applyNumberFormat="1" applyFont="1" applyFill="1" applyBorder="1" applyAlignment="1">
      <alignment horizontal="left" vertical="center" wrapText="1"/>
    </xf>
    <xf numFmtId="49" fontId="2" fillId="0" borderId="3" xfId="1" applyNumberFormat="1" applyFont="1" applyFill="1" applyBorder="1" applyAlignment="1">
      <alignment horizontal="left" vertical="center" wrapText="1"/>
    </xf>
    <xf numFmtId="49" fontId="3" fillId="0" borderId="7" xfId="1" applyNumberFormat="1" applyFont="1" applyFill="1" applyBorder="1" applyAlignment="1">
      <alignment horizontal="left" vertical="center"/>
    </xf>
    <xf numFmtId="49" fontId="3" fillId="0" borderId="9" xfId="1" applyNumberFormat="1" applyFont="1" applyFill="1" applyBorder="1" applyAlignment="1">
      <alignment horizontal="left" vertical="center"/>
    </xf>
    <xf numFmtId="49" fontId="3" fillId="0" borderId="5" xfId="1" applyNumberFormat="1" applyFont="1" applyFill="1" applyBorder="1" applyAlignment="1">
      <alignment horizontal="left" vertical="center"/>
    </xf>
    <xf numFmtId="49" fontId="3" fillId="0" borderId="5" xfId="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2" fillId="0" borderId="3" xfId="1" applyFont="1" applyBorder="1" applyAlignment="1">
      <alignment horizontal="left" vertical="center" wrapText="1"/>
    </xf>
    <xf numFmtId="0" fontId="2" fillId="0" borderId="1" xfId="0" applyFont="1" applyFill="1" applyBorder="1" applyAlignment="1">
      <alignment horizontal="left" vertical="center" wrapText="1"/>
    </xf>
    <xf numFmtId="49" fontId="3" fillId="0" borderId="6" xfId="1" applyNumberFormat="1" applyFont="1" applyFill="1" applyBorder="1" applyAlignment="1">
      <alignment horizontal="left" vertical="center"/>
    </xf>
    <xf numFmtId="49" fontId="2" fillId="0" borderId="1" xfId="1" applyNumberFormat="1" applyFont="1" applyFill="1" applyBorder="1" applyAlignment="1">
      <alignment horizontal="left" vertical="center" wrapText="1"/>
    </xf>
    <xf numFmtId="49" fontId="3" fillId="0" borderId="9" xfId="1" applyNumberFormat="1" applyFont="1" applyFill="1" applyBorder="1" applyAlignment="1">
      <alignment horizontal="center" vertical="center" wrapText="1"/>
    </xf>
    <xf numFmtId="0" fontId="0" fillId="0" borderId="0" xfId="0" applyFont="1"/>
    <xf numFmtId="0" fontId="0" fillId="0" borderId="0" xfId="0" applyFont="1" applyBorder="1"/>
    <xf numFmtId="0" fontId="5" fillId="0" borderId="0" xfId="8" applyFont="1" applyBorder="1" applyAlignment="1">
      <alignment horizontal="right" vertical="center" wrapText="1"/>
    </xf>
    <xf numFmtId="4" fontId="5" fillId="0" borderId="17" xfId="8" applyNumberFormat="1" applyFont="1" applyBorder="1" applyAlignment="1">
      <alignment horizontal="center" vertical="center" wrapText="1"/>
    </xf>
    <xf numFmtId="0" fontId="0" fillId="0" borderId="0" xfId="0" applyBorder="1" applyAlignment="1">
      <alignment wrapText="1"/>
    </xf>
    <xf numFmtId="0" fontId="20" fillId="3" borderId="0" xfId="8" applyFont="1" applyFill="1" applyBorder="1" applyAlignment="1">
      <alignment horizontal="left" vertical="center" wrapText="1"/>
    </xf>
    <xf numFmtId="4" fontId="20" fillId="0" borderId="17" xfId="0" applyNumberFormat="1" applyFont="1" applyBorder="1" applyAlignment="1">
      <alignment horizontal="center" vertical="center" wrapText="1"/>
    </xf>
    <xf numFmtId="4" fontId="29" fillId="0" borderId="0" xfId="0" applyNumberFormat="1" applyFont="1"/>
    <xf numFmtId="0" fontId="0" fillId="0" borderId="8" xfId="0" applyBorder="1"/>
    <xf numFmtId="0" fontId="0" fillId="0" borderId="8" xfId="0" applyBorder="1" applyAlignment="1">
      <alignment horizontal="center"/>
    </xf>
    <xf numFmtId="0" fontId="16" fillId="0" borderId="10" xfId="18" applyFont="1" applyBorder="1"/>
    <xf numFmtId="172" fontId="2" fillId="0" borderId="10" xfId="19" applyNumberFormat="1" applyFont="1" applyFill="1" applyBorder="1" applyAlignment="1">
      <alignment horizontal="center" wrapText="1"/>
    </xf>
    <xf numFmtId="0" fontId="3" fillId="0" borderId="1" xfId="8" applyFont="1" applyBorder="1" applyAlignment="1">
      <alignment horizontal="center" vertical="center" wrapText="1"/>
    </xf>
    <xf numFmtId="4" fontId="3" fillId="0" borderId="1" xfId="8" applyNumberFormat="1" applyFont="1" applyBorder="1" applyAlignment="1">
      <alignment horizontal="center" vertical="center" wrapText="1"/>
    </xf>
    <xf numFmtId="3" fontId="0" fillId="0" borderId="0" xfId="0" applyNumberFormat="1"/>
    <xf numFmtId="4" fontId="14" fillId="0" borderId="0" xfId="11" applyNumberFormat="1" applyFont="1" applyBorder="1"/>
    <xf numFmtId="4" fontId="4" fillId="0" borderId="14" xfId="11" applyNumberFormat="1" applyFont="1" applyBorder="1" applyAlignment="1">
      <alignment horizontal="right" vertical="center"/>
    </xf>
    <xf numFmtId="4" fontId="4" fillId="0" borderId="16" xfId="11" applyNumberFormat="1" applyFont="1" applyBorder="1" applyAlignment="1">
      <alignment horizontal="right" vertical="center"/>
    </xf>
    <xf numFmtId="4" fontId="4" fillId="0" borderId="14"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9" fontId="2" fillId="0" borderId="1" xfId="13" applyNumberFormat="1" applyFont="1" applyBorder="1" applyAlignment="1">
      <alignment horizontal="center" vertical="top"/>
    </xf>
    <xf numFmtId="10" fontId="2" fillId="8" borderId="1" xfId="14" quotePrefix="1" applyNumberFormat="1" applyFont="1" applyFill="1" applyBorder="1" applyAlignment="1">
      <alignment horizontal="center" vertical="top" wrapText="1"/>
    </xf>
    <xf numFmtId="0" fontId="3" fillId="0" borderId="13" xfId="13" applyFont="1" applyBorder="1" applyAlignment="1">
      <alignment horizontal="center" vertical="top" wrapText="1"/>
    </xf>
    <xf numFmtId="0" fontId="3" fillId="0" borderId="18" xfId="13" applyFont="1" applyBorder="1" applyAlignment="1">
      <alignment horizontal="center" vertical="top" wrapText="1"/>
    </xf>
    <xf numFmtId="10" fontId="3" fillId="7" borderId="9" xfId="13" applyNumberFormat="1" applyFont="1" applyFill="1" applyBorder="1" applyAlignment="1">
      <alignment horizontal="justify" vertical="top" wrapText="1"/>
    </xf>
    <xf numFmtId="16" fontId="34" fillId="0" borderId="9" xfId="13" applyNumberFormat="1" applyFont="1" applyBorder="1" applyAlignment="1">
      <alignment horizontal="center" vertical="center"/>
    </xf>
    <xf numFmtId="16" fontId="4" fillId="7" borderId="9" xfId="13" quotePrefix="1" applyNumberFormat="1" applyFont="1" applyFill="1" applyBorder="1" applyAlignment="1">
      <alignment horizontal="justify" vertical="top" wrapText="1"/>
    </xf>
    <xf numFmtId="16" fontId="32" fillId="0" borderId="9" xfId="13" applyNumberFormat="1" applyFont="1" applyBorder="1" applyAlignment="1">
      <alignment horizontal="center" vertical="center"/>
    </xf>
    <xf numFmtId="0" fontId="16" fillId="0" borderId="0" xfId="16" applyFont="1" applyAlignment="1" applyProtection="1">
      <alignment horizontal="center" vertical="top"/>
      <protection locked="0"/>
    </xf>
    <xf numFmtId="49" fontId="16" fillId="0" borderId="0" xfId="16" applyNumberFormat="1" applyFont="1" applyAlignment="1" applyProtection="1">
      <alignment horizontal="center" vertical="top"/>
      <protection locked="0"/>
    </xf>
    <xf numFmtId="0" fontId="16" fillId="0" borderId="0" xfId="16" applyFont="1" applyAlignment="1" applyProtection="1">
      <alignment horizontal="left" wrapText="1"/>
      <protection locked="0"/>
    </xf>
    <xf numFmtId="0" fontId="16" fillId="0" borderId="0" xfId="16" applyFont="1" applyProtection="1">
      <protection locked="0"/>
    </xf>
    <xf numFmtId="3" fontId="16" fillId="0" borderId="0" xfId="16" applyNumberFormat="1" applyFont="1" applyProtection="1">
      <protection locked="0"/>
    </xf>
    <xf numFmtId="0" fontId="16" fillId="0" borderId="0" xfId="0" applyFont="1"/>
    <xf numFmtId="0" fontId="2" fillId="0" borderId="17" xfId="16" applyFont="1" applyBorder="1" applyAlignment="1" applyProtection="1">
      <alignment horizontal="center" vertical="top"/>
      <protection locked="0"/>
    </xf>
    <xf numFmtId="49" fontId="2" fillId="0" borderId="0" xfId="16" applyNumberFormat="1" applyFont="1" applyAlignment="1" applyProtection="1">
      <alignment horizontal="center" vertical="top"/>
      <protection locked="0"/>
    </xf>
    <xf numFmtId="0" fontId="2" fillId="0" borderId="0" xfId="16" applyFont="1" applyAlignment="1" applyProtection="1">
      <alignment horizontal="left" wrapText="1"/>
      <protection locked="0"/>
    </xf>
    <xf numFmtId="0" fontId="2" fillId="0" borderId="0" xfId="16" applyFont="1" applyProtection="1">
      <protection locked="0"/>
    </xf>
    <xf numFmtId="3" fontId="2" fillId="0" borderId="11" xfId="16" applyNumberFormat="1" applyFont="1" applyBorder="1" applyProtection="1">
      <protection locked="0"/>
    </xf>
    <xf numFmtId="1" fontId="3" fillId="0" borderId="24" xfId="16" applyNumberFormat="1" applyFont="1" applyBorder="1" applyAlignment="1" applyProtection="1">
      <alignment horizontal="center" vertical="center" wrapText="1"/>
      <protection locked="0"/>
    </xf>
    <xf numFmtId="49" fontId="3" fillId="0" borderId="24" xfId="16" applyNumberFormat="1" applyFont="1" applyBorder="1" applyAlignment="1" applyProtection="1">
      <alignment horizontal="center" vertical="center" wrapText="1"/>
      <protection locked="0"/>
    </xf>
    <xf numFmtId="0" fontId="3" fillId="0" borderId="24" xfId="16" applyFont="1" applyBorder="1" applyAlignment="1" applyProtection="1">
      <alignment horizontal="center" vertical="center" wrapText="1"/>
      <protection locked="0"/>
    </xf>
    <xf numFmtId="0" fontId="2" fillId="0" borderId="24" xfId="16" applyFont="1" applyBorder="1" applyAlignment="1">
      <alignment horizontal="center" vertical="center" wrapText="1"/>
    </xf>
    <xf numFmtId="4" fontId="2" fillId="0" borderId="24" xfId="16" applyNumberFormat="1" applyFont="1" applyBorder="1" applyAlignment="1">
      <alignment horizontal="center" vertical="center" wrapText="1"/>
    </xf>
    <xf numFmtId="3" fontId="2" fillId="0" borderId="24" xfId="16" applyNumberFormat="1" applyFont="1" applyBorder="1" applyAlignment="1">
      <alignment horizontal="center" vertical="center" wrapText="1"/>
    </xf>
    <xf numFmtId="170" fontId="2" fillId="0" borderId="26" xfId="16" applyNumberFormat="1" applyFont="1" applyBorder="1" applyAlignment="1" applyProtection="1">
      <alignment horizontal="center" vertical="top"/>
      <protection locked="0"/>
    </xf>
    <xf numFmtId="49" fontId="2" fillId="0" borderId="26" xfId="16" applyNumberFormat="1" applyFont="1" applyBorder="1" applyAlignment="1" applyProtection="1">
      <alignment horizontal="center" vertical="top"/>
      <protection locked="0"/>
    </xf>
    <xf numFmtId="0" fontId="2" fillId="0" borderId="26" xfId="16" applyFont="1" applyBorder="1" applyAlignment="1" applyProtection="1">
      <alignment horizontal="left" wrapText="1"/>
      <protection locked="0"/>
    </xf>
    <xf numFmtId="0" fontId="2" fillId="0" borderId="26" xfId="16" applyFont="1" applyBorder="1" applyProtection="1">
      <protection locked="0"/>
    </xf>
    <xf numFmtId="4" fontId="2" fillId="0" borderId="26" xfId="16" applyNumberFormat="1" applyFont="1" applyBorder="1" applyProtection="1">
      <protection locked="0"/>
    </xf>
    <xf numFmtId="170" fontId="2" fillId="0" borderId="10" xfId="16" applyNumberFormat="1" applyFont="1" applyBorder="1" applyAlignment="1" applyProtection="1">
      <alignment horizontal="center" vertical="top"/>
      <protection locked="0"/>
    </xf>
    <xf numFmtId="49" fontId="2" fillId="0" borderId="10" xfId="16" applyNumberFormat="1" applyFont="1" applyBorder="1" applyAlignment="1" applyProtection="1">
      <alignment horizontal="center" vertical="top"/>
      <protection locked="0"/>
    </xf>
    <xf numFmtId="0" fontId="2" fillId="0" borderId="10" xfId="16" applyFont="1" applyBorder="1" applyAlignment="1" applyProtection="1">
      <alignment horizontal="left" wrapText="1"/>
      <protection locked="0"/>
    </xf>
    <xf numFmtId="0" fontId="2" fillId="0" borderId="10" xfId="16" applyFont="1" applyBorder="1" applyProtection="1">
      <protection locked="0"/>
    </xf>
    <xf numFmtId="4" fontId="2" fillId="0" borderId="10" xfId="16" applyNumberFormat="1" applyFont="1" applyBorder="1" applyProtection="1">
      <protection locked="0"/>
    </xf>
    <xf numFmtId="170" fontId="2" fillId="0" borderId="10" xfId="9" applyNumberFormat="1" applyFont="1" applyBorder="1" applyAlignment="1">
      <alignment horizontal="center" vertical="top" wrapText="1"/>
    </xf>
    <xf numFmtId="49" fontId="2" fillId="0" borderId="10" xfId="9" applyNumberFormat="1" applyFont="1" applyBorder="1" applyAlignment="1">
      <alignment horizontal="center" vertical="top" wrapText="1"/>
    </xf>
    <xf numFmtId="1" fontId="2" fillId="0" borderId="10" xfId="0" applyNumberFormat="1" applyFont="1" applyBorder="1" applyAlignment="1">
      <alignment vertical="top" wrapText="1"/>
    </xf>
    <xf numFmtId="168" fontId="2" fillId="0" borderId="10" xfId="0" applyNumberFormat="1" applyFont="1" applyBorder="1" applyAlignment="1">
      <alignment horizontal="center" wrapText="1"/>
    </xf>
    <xf numFmtId="3" fontId="2" fillId="0" borderId="10" xfId="0" applyNumberFormat="1" applyFont="1" applyBorder="1" applyAlignment="1">
      <alignment horizontal="center" wrapText="1"/>
    </xf>
    <xf numFmtId="4" fontId="2" fillId="0" borderId="10" xfId="0" applyNumberFormat="1" applyFont="1" applyBorder="1" applyAlignment="1">
      <alignment horizontal="right" wrapText="1"/>
    </xf>
    <xf numFmtId="170" fontId="2" fillId="0" borderId="10" xfId="0" applyNumberFormat="1" applyFont="1" applyBorder="1" applyAlignment="1">
      <alignment horizontal="center" vertical="top" wrapText="1"/>
    </xf>
    <xf numFmtId="49" fontId="2" fillId="0" borderId="10" xfId="0" applyNumberFormat="1" applyFont="1" applyBorder="1" applyAlignment="1">
      <alignment horizontal="center" vertical="top" wrapText="1"/>
    </xf>
    <xf numFmtId="1" fontId="2" fillId="0" borderId="10" xfId="0" applyNumberFormat="1" applyFont="1" applyBorder="1" applyAlignment="1">
      <alignment horizontal="left" vertical="top" wrapText="1"/>
    </xf>
    <xf numFmtId="1" fontId="2" fillId="0" borderId="10" xfId="0" applyNumberFormat="1" applyFont="1" applyBorder="1" applyAlignment="1">
      <alignment horizontal="center" vertical="top" wrapText="1"/>
    </xf>
    <xf numFmtId="49" fontId="2" fillId="0" borderId="25" xfId="0" applyNumberFormat="1" applyFont="1" applyBorder="1" applyAlignment="1">
      <alignment vertical="center" wrapText="1"/>
    </xf>
    <xf numFmtId="167" fontId="2" fillId="0" borderId="10" xfId="0" applyNumberFormat="1" applyFont="1" applyBorder="1" applyAlignment="1">
      <alignment horizontal="center" wrapText="1"/>
    </xf>
    <xf numFmtId="167" fontId="2" fillId="0" borderId="25" xfId="0" applyNumberFormat="1" applyFont="1" applyBorder="1" applyAlignment="1" applyProtection="1">
      <alignment wrapText="1"/>
      <protection locked="0"/>
    </xf>
    <xf numFmtId="2" fontId="2" fillId="0" borderId="0" xfId="0" applyNumberFormat="1" applyFont="1" applyAlignment="1">
      <alignment wrapText="1"/>
    </xf>
    <xf numFmtId="3" fontId="2" fillId="0" borderId="25" xfId="0" applyNumberFormat="1" applyFont="1" applyBorder="1" applyAlignment="1" applyProtection="1">
      <alignment wrapText="1"/>
      <protection locked="0"/>
    </xf>
    <xf numFmtId="3" fontId="2" fillId="0" borderId="10" xfId="0" applyNumberFormat="1" applyFont="1" applyBorder="1" applyAlignment="1">
      <alignment wrapText="1"/>
    </xf>
    <xf numFmtId="0" fontId="2" fillId="0" borderId="10" xfId="9" applyFont="1" applyBorder="1" applyAlignment="1">
      <alignment horizontal="center" vertical="top" wrapText="1"/>
    </xf>
    <xf numFmtId="2" fontId="2" fillId="0" borderId="10" xfId="0" applyNumberFormat="1" applyFont="1" applyBorder="1" applyAlignment="1">
      <alignment horizontal="center" wrapText="1"/>
    </xf>
    <xf numFmtId="3" fontId="2" fillId="0" borderId="10" xfId="0" applyNumberFormat="1" applyFont="1" applyBorder="1" applyAlignment="1" applyProtection="1">
      <alignment wrapText="1"/>
      <protection locked="0"/>
    </xf>
    <xf numFmtId="2" fontId="2" fillId="0" borderId="10" xfId="0" applyNumberFormat="1" applyFont="1" applyBorder="1" applyAlignment="1">
      <alignment wrapText="1"/>
    </xf>
    <xf numFmtId="0" fontId="16" fillId="0" borderId="10" xfId="0" applyFont="1" applyBorder="1"/>
    <xf numFmtId="2" fontId="2" fillId="0" borderId="17" xfId="16" applyNumberFormat="1" applyFont="1" applyBorder="1" applyAlignment="1">
      <alignment horizontal="left" wrapText="1"/>
    </xf>
    <xf numFmtId="166" fontId="2" fillId="0" borderId="10" xfId="0" applyNumberFormat="1" applyFont="1" applyBorder="1" applyAlignment="1">
      <alignment horizontal="center" wrapText="1"/>
    </xf>
    <xf numFmtId="3" fontId="2" fillId="0" borderId="10" xfId="0" applyNumberFormat="1" applyFont="1" applyBorder="1" applyAlignment="1">
      <alignment horizontal="right" wrapText="1"/>
    </xf>
    <xf numFmtId="166" fontId="16" fillId="0" borderId="10" xfId="0" applyNumberFormat="1" applyFont="1" applyBorder="1"/>
    <xf numFmtId="171" fontId="2" fillId="0" borderId="10" xfId="0" applyNumberFormat="1" applyFont="1" applyBorder="1" applyAlignment="1">
      <alignment horizontal="center" wrapText="1"/>
    </xf>
    <xf numFmtId="1" fontId="26" fillId="0" borderId="10" xfId="0" applyNumberFormat="1" applyFont="1" applyBorder="1" applyAlignment="1">
      <alignment vertical="top" wrapText="1"/>
    </xf>
    <xf numFmtId="169" fontId="39" fillId="0" borderId="10" xfId="0" applyNumberFormat="1" applyFont="1" applyBorder="1" applyAlignment="1">
      <alignment horizontal="left" vertical="top"/>
    </xf>
    <xf numFmtId="1" fontId="39" fillId="0" borderId="10" xfId="0" applyNumberFormat="1" applyFont="1" applyBorder="1" applyAlignment="1">
      <alignment horizontal="left" wrapText="1"/>
    </xf>
    <xf numFmtId="1" fontId="3" fillId="0" borderId="24" xfId="17" applyNumberFormat="1" applyFont="1" applyBorder="1" applyAlignment="1">
      <alignment horizontal="center" vertical="center" wrapText="1"/>
    </xf>
    <xf numFmtId="49" fontId="3" fillId="0" borderId="24" xfId="17" applyNumberFormat="1" applyFont="1" applyBorder="1" applyAlignment="1">
      <alignment horizontal="center" vertical="center" wrapText="1"/>
    </xf>
    <xf numFmtId="0" fontId="3" fillId="0" borderId="24" xfId="17" applyFont="1" applyBorder="1" applyAlignment="1">
      <alignment horizontal="left" vertical="center" wrapText="1"/>
    </xf>
    <xf numFmtId="0" fontId="3" fillId="0" borderId="24" xfId="17" applyFont="1" applyBorder="1" applyAlignment="1">
      <alignment horizontal="center" vertical="center" wrapText="1"/>
    </xf>
    <xf numFmtId="4" fontId="3" fillId="0" borderId="24" xfId="17" applyNumberFormat="1" applyFont="1" applyBorder="1" applyAlignment="1">
      <alignment horizontal="right" vertical="center" wrapText="1"/>
    </xf>
    <xf numFmtId="0" fontId="25" fillId="0" borderId="0" xfId="0" applyFont="1"/>
    <xf numFmtId="0" fontId="8" fillId="0" borderId="2" xfId="0" applyFont="1" applyBorder="1" applyAlignment="1">
      <alignment horizontal="center" vertical="center"/>
    </xf>
    <xf numFmtId="0" fontId="4" fillId="0" borderId="3" xfId="10" applyFont="1" applyBorder="1" applyAlignment="1">
      <alignment horizontal="center" vertical="top" wrapText="1"/>
    </xf>
    <xf numFmtId="4" fontId="9" fillId="0" borderId="2" xfId="0" applyNumberFormat="1" applyFont="1" applyBorder="1" applyAlignment="1">
      <alignment horizontal="right" vertical="center"/>
    </xf>
    <xf numFmtId="4" fontId="9" fillId="0" borderId="3" xfId="0" applyNumberFormat="1" applyFont="1" applyBorder="1" applyAlignment="1">
      <alignment horizontal="right" vertical="center"/>
    </xf>
    <xf numFmtId="4" fontId="4" fillId="0" borderId="14" xfId="0" applyNumberFormat="1" applyFont="1" applyBorder="1" applyAlignment="1">
      <alignment horizontal="right" vertical="center"/>
    </xf>
    <xf numFmtId="4" fontId="4" fillId="0" borderId="2" xfId="1" applyNumberFormat="1" applyFont="1" applyBorder="1" applyAlignment="1">
      <alignment horizontal="right"/>
    </xf>
    <xf numFmtId="4" fontId="4" fillId="0" borderId="3" xfId="1" applyNumberFormat="1" applyFont="1" applyBorder="1" applyAlignment="1">
      <alignment horizontal="right"/>
    </xf>
    <xf numFmtId="0" fontId="2" fillId="0" borderId="1" xfId="0" applyFont="1" applyFill="1" applyBorder="1" applyAlignment="1">
      <alignment horizontal="justify" vertical="top" wrapText="1"/>
    </xf>
    <xf numFmtId="0" fontId="2" fillId="0" borderId="4" xfId="0" applyFont="1" applyFill="1" applyBorder="1" applyAlignment="1">
      <alignment horizontal="justify" vertical="top" wrapText="1"/>
    </xf>
    <xf numFmtId="4" fontId="2" fillId="0" borderId="1" xfId="1" applyNumberFormat="1" applyFont="1" applyBorder="1" applyAlignment="1" applyProtection="1">
      <alignment horizontal="center" vertical="top"/>
      <protection locked="0"/>
    </xf>
    <xf numFmtId="4" fontId="4" fillId="0" borderId="2" xfId="1" applyNumberFormat="1" applyFont="1" applyBorder="1" applyAlignment="1"/>
    <xf numFmtId="4" fontId="4" fillId="0" borderId="3" xfId="1" applyNumberFormat="1" applyFont="1" applyBorder="1" applyAlignment="1"/>
    <xf numFmtId="4" fontId="4" fillId="0" borderId="7" xfId="1" applyNumberFormat="1" applyFont="1" applyBorder="1" applyAlignment="1"/>
    <xf numFmtId="4" fontId="4" fillId="0" borderId="5" xfId="1" applyNumberFormat="1" applyFont="1" applyBorder="1" applyAlignment="1"/>
    <xf numFmtId="4" fontId="4" fillId="0" borderId="18" xfId="1" applyNumberFormat="1" applyFont="1" applyBorder="1" applyAlignment="1"/>
    <xf numFmtId="4" fontId="4" fillId="0" borderId="12" xfId="1" applyNumberFormat="1" applyFont="1" applyBorder="1" applyAlignment="1"/>
    <xf numFmtId="0" fontId="2" fillId="0" borderId="1" xfId="0" applyFont="1" applyBorder="1" applyAlignment="1">
      <alignment horizontal="center" wrapText="1"/>
    </xf>
    <xf numFmtId="0" fontId="18"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4" fillId="0" borderId="0" xfId="0" applyFont="1" applyBorder="1" applyAlignment="1">
      <alignment horizontal="right"/>
    </xf>
    <xf numFmtId="4" fontId="4" fillId="0" borderId="0" xfId="0" applyNumberFormat="1" applyFont="1" applyBorder="1" applyAlignment="1">
      <alignment horizontal="right" vertical="center"/>
    </xf>
    <xf numFmtId="4" fontId="20" fillId="0" borderId="13" xfId="0" applyNumberFormat="1" applyFont="1" applyBorder="1" applyAlignment="1">
      <alignment horizontal="center" vertical="center" wrapText="1"/>
    </xf>
    <xf numFmtId="4" fontId="20" fillId="0" borderId="18" xfId="0" applyNumberFormat="1" applyFont="1" applyBorder="1" applyAlignment="1">
      <alignment horizontal="center" vertical="center" wrapText="1"/>
    </xf>
    <xf numFmtId="0" fontId="20" fillId="3" borderId="2" xfId="8" applyFont="1" applyFill="1" applyBorder="1" applyAlignment="1">
      <alignment horizontal="left" vertical="center" wrapText="1"/>
    </xf>
    <xf numFmtId="0" fontId="20" fillId="3" borderId="4" xfId="8" applyFont="1" applyFill="1" applyBorder="1" applyAlignment="1">
      <alignment horizontal="left" vertical="center" wrapText="1"/>
    </xf>
    <xf numFmtId="0" fontId="0" fillId="0" borderId="3" xfId="0" applyBorder="1" applyAlignment="1">
      <alignment wrapText="1"/>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3" xfId="0" applyFont="1" applyBorder="1" applyAlignment="1">
      <alignment horizontal="left" vertical="center"/>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4" fillId="0" borderId="2" xfId="0" applyFont="1" applyFill="1" applyBorder="1" applyAlignment="1">
      <alignment horizontal="left"/>
    </xf>
    <xf numFmtId="0" fontId="4" fillId="0" borderId="4" xfId="0" applyFont="1" applyFill="1" applyBorder="1" applyAlignment="1">
      <alignment horizontal="left"/>
    </xf>
    <xf numFmtId="0" fontId="4" fillId="0" borderId="3" xfId="0" applyFont="1" applyFill="1" applyBorder="1" applyAlignment="1">
      <alignment horizontal="left"/>
    </xf>
    <xf numFmtId="0" fontId="9" fillId="0" borderId="4" xfId="0" applyFont="1" applyFill="1" applyBorder="1" applyAlignment="1">
      <alignment horizontal="left"/>
    </xf>
    <xf numFmtId="0" fontId="9" fillId="0" borderId="3" xfId="0" applyFont="1" applyFill="1" applyBorder="1" applyAlignment="1">
      <alignment horizontal="left"/>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12" fillId="0" borderId="14" xfId="11" applyFont="1" applyBorder="1" applyAlignment="1">
      <alignment horizontal="right" vertical="center" wrapText="1"/>
    </xf>
    <xf numFmtId="0" fontId="12" fillId="0" borderId="15" xfId="11" applyFont="1" applyBorder="1" applyAlignment="1">
      <alignment horizontal="right" vertical="center" wrapText="1"/>
    </xf>
    <xf numFmtId="0" fontId="4" fillId="0" borderId="0" xfId="11" applyFont="1" applyAlignment="1">
      <alignment horizontal="right"/>
    </xf>
    <xf numFmtId="4" fontId="4" fillId="0" borderId="0" xfId="11" applyNumberFormat="1" applyFont="1" applyAlignment="1">
      <alignment horizontal="right" vertical="center"/>
    </xf>
    <xf numFmtId="0" fontId="9" fillId="0" borderId="2" xfId="11" applyFont="1" applyBorder="1" applyAlignment="1">
      <alignment horizontal="left" vertical="center"/>
    </xf>
    <xf numFmtId="0" fontId="9" fillId="0" borderId="4" xfId="11" applyFont="1" applyBorder="1" applyAlignment="1">
      <alignment horizontal="left" vertical="center"/>
    </xf>
    <xf numFmtId="0" fontId="9" fillId="0" borderId="3" xfId="11" applyFont="1" applyBorder="1" applyAlignment="1">
      <alignment horizontal="left" vertical="center"/>
    </xf>
    <xf numFmtId="4" fontId="9" fillId="0" borderId="2" xfId="11" applyNumberFormat="1" applyFont="1" applyBorder="1" applyAlignment="1">
      <alignment horizontal="right" vertical="center"/>
    </xf>
    <xf numFmtId="4" fontId="9" fillId="0" borderId="3" xfId="11" applyNumberFormat="1" applyFont="1" applyBorder="1" applyAlignment="1">
      <alignment horizontal="right" vertical="center"/>
    </xf>
    <xf numFmtId="0" fontId="9" fillId="0" borderId="20" xfId="11" applyFont="1" applyBorder="1" applyAlignment="1">
      <alignment horizontal="left" vertical="center"/>
    </xf>
    <xf numFmtId="0" fontId="9" fillId="0" borderId="21" xfId="11" applyFont="1" applyBorder="1" applyAlignment="1">
      <alignment horizontal="left" vertical="center"/>
    </xf>
    <xf numFmtId="0" fontId="9" fillId="0" borderId="19" xfId="11" applyFont="1" applyBorder="1" applyAlignment="1">
      <alignment horizontal="left" vertical="center"/>
    </xf>
    <xf numFmtId="4" fontId="9" fillId="0" borderId="5" xfId="11" applyNumberFormat="1" applyFont="1" applyBorder="1" applyAlignment="1">
      <alignment horizontal="right" vertical="center"/>
    </xf>
    <xf numFmtId="4" fontId="9" fillId="0" borderId="7" xfId="11" applyNumberFormat="1" applyFont="1" applyBorder="1" applyAlignment="1">
      <alignment horizontal="right" vertical="center"/>
    </xf>
    <xf numFmtId="0" fontId="4" fillId="0" borderId="1" xfId="11" applyFont="1" applyFill="1" applyBorder="1" applyAlignment="1">
      <alignment horizontal="left"/>
    </xf>
    <xf numFmtId="0" fontId="9" fillId="0" borderId="2" xfId="11" applyFont="1" applyBorder="1" applyAlignment="1">
      <alignment horizontal="left" vertical="center" wrapText="1"/>
    </xf>
    <xf numFmtId="0" fontId="9" fillId="0" borderId="4" xfId="11" applyFont="1" applyBorder="1" applyAlignment="1">
      <alignment horizontal="left" vertical="center" wrapText="1"/>
    </xf>
    <xf numFmtId="0" fontId="9" fillId="0" borderId="3" xfId="11" applyFont="1" applyBorder="1" applyAlignment="1">
      <alignment horizontal="left" vertical="center" wrapText="1"/>
    </xf>
    <xf numFmtId="0" fontId="4" fillId="0" borderId="3" xfId="11" applyFont="1" applyFill="1" applyBorder="1" applyAlignment="1">
      <alignment horizontal="left"/>
    </xf>
    <xf numFmtId="0" fontId="4" fillId="0" borderId="2" xfId="11" applyFont="1" applyFill="1" applyBorder="1" applyAlignment="1">
      <alignment horizontal="left"/>
    </xf>
    <xf numFmtId="0" fontId="4" fillId="0" borderId="4" xfId="11" applyFont="1" applyFill="1" applyBorder="1" applyAlignment="1">
      <alignment horizontal="left"/>
    </xf>
    <xf numFmtId="0" fontId="8" fillId="0" borderId="2" xfId="11" applyFont="1" applyBorder="1" applyAlignment="1">
      <alignment horizontal="center" vertical="center"/>
    </xf>
    <xf numFmtId="0" fontId="8" fillId="0" borderId="4" xfId="11" applyFont="1" applyBorder="1" applyAlignment="1">
      <alignment horizontal="center" vertical="center"/>
    </xf>
    <xf numFmtId="0" fontId="8" fillId="0" borderId="3" xfId="11" applyFont="1" applyBorder="1" applyAlignment="1">
      <alignment horizontal="center" vertical="center"/>
    </xf>
    <xf numFmtId="4" fontId="20" fillId="0" borderId="13" xfId="11" applyNumberFormat="1" applyFont="1" applyBorder="1" applyAlignment="1">
      <alignment horizontal="center" vertical="center" wrapText="1"/>
    </xf>
    <xf numFmtId="4" fontId="20" fillId="0" borderId="18" xfId="11" applyNumberFormat="1" applyFont="1" applyBorder="1" applyAlignment="1">
      <alignment horizontal="center" vertical="center" wrapText="1"/>
    </xf>
    <xf numFmtId="0" fontId="17" fillId="0" borderId="3" xfId="11" applyBorder="1" applyAlignment="1">
      <alignment wrapText="1"/>
    </xf>
    <xf numFmtId="0" fontId="4" fillId="0" borderId="2" xfId="11" applyFont="1" applyBorder="1" applyAlignment="1">
      <alignment horizontal="left"/>
    </xf>
    <xf numFmtId="0" fontId="4" fillId="0" borderId="4" xfId="11" applyFont="1" applyBorder="1" applyAlignment="1">
      <alignment horizontal="left"/>
    </xf>
    <xf numFmtId="0" fontId="4" fillId="0" borderId="3" xfId="11" applyFont="1" applyBorder="1" applyAlignment="1">
      <alignment horizontal="left"/>
    </xf>
    <xf numFmtId="4" fontId="4" fillId="0" borderId="20" xfId="0" applyNumberFormat="1" applyFont="1" applyBorder="1" applyAlignment="1">
      <alignment horizontal="right" vertical="center"/>
    </xf>
    <xf numFmtId="4" fontId="4" fillId="0" borderId="19" xfId="0" applyNumberFormat="1" applyFont="1" applyBorder="1" applyAlignment="1">
      <alignment horizontal="right" vertical="center"/>
    </xf>
    <xf numFmtId="4" fontId="4" fillId="0" borderId="22" xfId="0" applyNumberFormat="1" applyFont="1" applyBorder="1" applyAlignment="1">
      <alignment horizontal="right" vertical="center"/>
    </xf>
    <xf numFmtId="4" fontId="20" fillId="0" borderId="11" xfId="0" applyNumberFormat="1" applyFont="1" applyBorder="1" applyAlignment="1">
      <alignment horizontal="center" vertical="center" wrapText="1"/>
    </xf>
    <xf numFmtId="4" fontId="20" fillId="0" borderId="10" xfId="0" applyNumberFormat="1" applyFont="1" applyBorder="1" applyAlignment="1">
      <alignment horizontal="center" vertical="center" wrapText="1"/>
    </xf>
    <xf numFmtId="4" fontId="20" fillId="0" borderId="17" xfId="0" applyNumberFormat="1" applyFont="1" applyBorder="1" applyAlignment="1">
      <alignment horizontal="center" vertical="center" wrapText="1"/>
    </xf>
    <xf numFmtId="0" fontId="12" fillId="0" borderId="16" xfId="0" applyFont="1" applyBorder="1" applyAlignment="1">
      <alignment horizontal="right" vertical="center" wrapText="1"/>
    </xf>
    <xf numFmtId="4" fontId="4" fillId="0" borderId="2" xfId="0" applyNumberFormat="1" applyFont="1" applyBorder="1" applyAlignment="1">
      <alignment horizontal="right" vertical="center"/>
    </xf>
    <xf numFmtId="4" fontId="4" fillId="0" borderId="3" xfId="0" applyNumberFormat="1" applyFont="1" applyBorder="1" applyAlignment="1">
      <alignment horizontal="right" vertical="center"/>
    </xf>
    <xf numFmtId="0" fontId="16" fillId="0" borderId="2" xfId="12" applyFont="1" applyBorder="1" applyAlignment="1">
      <alignment horizontal="center"/>
    </xf>
    <xf numFmtId="0" fontId="16" fillId="0" borderId="4" xfId="12" applyFont="1" applyBorder="1" applyAlignment="1">
      <alignment horizontal="center"/>
    </xf>
    <xf numFmtId="0" fontId="16" fillId="0" borderId="3" xfId="12" applyFont="1" applyBorder="1" applyAlignment="1">
      <alignment horizontal="center"/>
    </xf>
    <xf numFmtId="0" fontId="16" fillId="0" borderId="18" xfId="12" applyFont="1" applyBorder="1" applyAlignment="1">
      <alignment horizontal="left" vertical="top" wrapText="1"/>
    </xf>
    <xf numFmtId="0" fontId="16" fillId="0" borderId="8" xfId="12" applyFont="1" applyBorder="1" applyAlignment="1">
      <alignment horizontal="left" vertical="top" wrapText="1"/>
    </xf>
    <xf numFmtId="0" fontId="4" fillId="0" borderId="2" xfId="13" applyFont="1" applyBorder="1" applyAlignment="1">
      <alignment horizontal="center" vertical="top" wrapText="1"/>
    </xf>
    <xf numFmtId="0" fontId="4" fillId="0" borderId="3" xfId="13" applyFont="1" applyBorder="1" applyAlignment="1">
      <alignment horizontal="center" vertical="top" wrapText="1"/>
    </xf>
    <xf numFmtId="0" fontId="2" fillId="0" borderId="2" xfId="13" applyFont="1" applyBorder="1" applyAlignment="1">
      <alignment horizontal="left" vertical="top" wrapText="1"/>
    </xf>
    <xf numFmtId="0" fontId="2" fillId="0" borderId="3" xfId="13" applyFont="1" applyBorder="1" applyAlignment="1">
      <alignment horizontal="left" vertical="top" wrapText="1"/>
    </xf>
    <xf numFmtId="0" fontId="16" fillId="0" borderId="2" xfId="12" applyFont="1" applyBorder="1" applyAlignment="1">
      <alignment horizontal="left" vertical="top" wrapText="1"/>
    </xf>
    <xf numFmtId="0" fontId="16" fillId="0" borderId="4" xfId="12" applyFont="1" applyBorder="1" applyAlignment="1">
      <alignment horizontal="left" vertical="top" wrapText="1"/>
    </xf>
    <xf numFmtId="0" fontId="2" fillId="0" borderId="2" xfId="13" applyFont="1" applyBorder="1" applyAlignment="1">
      <alignment horizontal="left" vertical="center"/>
    </xf>
    <xf numFmtId="0" fontId="2" fillId="0" borderId="3" xfId="13" applyFont="1" applyBorder="1" applyAlignment="1">
      <alignment horizontal="left" vertical="center"/>
    </xf>
    <xf numFmtId="0" fontId="16" fillId="0" borderId="1" xfId="12" applyFont="1" applyBorder="1" applyAlignment="1">
      <alignment horizontal="left" vertical="top" wrapText="1"/>
    </xf>
    <xf numFmtId="0" fontId="16" fillId="0" borderId="1" xfId="12" applyFont="1" applyBorder="1" applyAlignment="1">
      <alignment horizontal="left" vertical="top"/>
    </xf>
    <xf numFmtId="0" fontId="2" fillId="0" borderId="1" xfId="13" applyFont="1" applyBorder="1" applyAlignment="1">
      <alignment horizontal="left" vertical="top" wrapText="1"/>
    </xf>
    <xf numFmtId="10" fontId="2" fillId="8" borderId="2" xfId="14" applyNumberFormat="1" applyFont="1" applyFill="1" applyBorder="1" applyAlignment="1">
      <alignment horizontal="left" vertical="top" wrapText="1"/>
    </xf>
    <xf numFmtId="10" fontId="2" fillId="8" borderId="3" xfId="14" applyNumberFormat="1" applyFont="1" applyFill="1" applyBorder="1" applyAlignment="1">
      <alignment horizontal="left" vertical="top" wrapText="1"/>
    </xf>
    <xf numFmtId="4" fontId="31" fillId="0" borderId="1" xfId="12" applyNumberFormat="1" applyFont="1" applyBorder="1" applyAlignment="1">
      <alignment horizontal="right"/>
    </xf>
    <xf numFmtId="0" fontId="31" fillId="0" borderId="1" xfId="12" applyFont="1" applyBorder="1" applyAlignment="1">
      <alignment horizontal="right"/>
    </xf>
    <xf numFmtId="0" fontId="31" fillId="0" borderId="1" xfId="12" applyFont="1" applyBorder="1" applyAlignment="1">
      <alignment horizontal="center"/>
    </xf>
    <xf numFmtId="0" fontId="31" fillId="0" borderId="1" xfId="12" applyFont="1" applyBorder="1" applyAlignment="1">
      <alignment horizontal="left" vertical="top" wrapText="1"/>
    </xf>
    <xf numFmtId="0" fontId="31" fillId="0" borderId="1" xfId="12" applyFont="1" applyBorder="1" applyAlignment="1">
      <alignment horizontal="center" vertical="top" wrapText="1"/>
    </xf>
    <xf numFmtId="0" fontId="31" fillId="0" borderId="1" xfId="12" applyFont="1" applyBorder="1" applyAlignment="1">
      <alignment horizontal="center" vertical="top"/>
    </xf>
    <xf numFmtId="0" fontId="16" fillId="0" borderId="1" xfId="12" applyFont="1" applyBorder="1" applyAlignment="1">
      <alignment horizontal="center"/>
    </xf>
    <xf numFmtId="0" fontId="3" fillId="0" borderId="13" xfId="13" applyFont="1" applyBorder="1" applyAlignment="1">
      <alignment horizontal="center" vertical="top" wrapText="1"/>
    </xf>
    <xf numFmtId="0" fontId="3" fillId="0" borderId="18" xfId="13" applyFont="1" applyBorder="1" applyAlignment="1">
      <alignment horizontal="center" vertical="top" wrapText="1"/>
    </xf>
    <xf numFmtId="0" fontId="4" fillId="0" borderId="4" xfId="13" applyFont="1" applyBorder="1" applyAlignment="1">
      <alignment horizontal="center" vertical="top" wrapText="1"/>
    </xf>
    <xf numFmtId="4" fontId="3" fillId="6" borderId="1" xfId="13" applyNumberFormat="1" applyFont="1" applyFill="1" applyBorder="1" applyAlignment="1">
      <alignment horizontal="center" vertical="center"/>
    </xf>
    <xf numFmtId="0" fontId="3" fillId="6" borderId="1" xfId="13" applyFont="1" applyFill="1" applyBorder="1" applyAlignment="1">
      <alignment horizontal="center" vertical="center"/>
    </xf>
    <xf numFmtId="4" fontId="31" fillId="0" borderId="1" xfId="12" applyNumberFormat="1" applyFont="1" applyBorder="1" applyAlignment="1">
      <alignment horizontal="center" wrapText="1"/>
    </xf>
    <xf numFmtId="0" fontId="31" fillId="0" borderId="1" xfId="12" applyFont="1" applyBorder="1" applyAlignment="1">
      <alignment horizontal="center" wrapText="1"/>
    </xf>
    <xf numFmtId="0" fontId="16" fillId="0" borderId="13" xfId="12" applyFont="1" applyBorder="1" applyAlignment="1">
      <alignment horizontal="center"/>
    </xf>
    <xf numFmtId="0" fontId="16" fillId="0" borderId="18" xfId="12" applyFont="1" applyBorder="1" applyAlignment="1">
      <alignment horizontal="center"/>
    </xf>
    <xf numFmtId="0" fontId="16" fillId="0" borderId="8" xfId="12" applyFont="1" applyBorder="1" applyAlignment="1">
      <alignment horizontal="center"/>
    </xf>
    <xf numFmtId="0" fontId="3" fillId="6" borderId="2" xfId="13" applyFont="1" applyFill="1" applyBorder="1" applyAlignment="1">
      <alignment horizontal="center" vertical="center" wrapText="1"/>
    </xf>
    <xf numFmtId="0" fontId="3" fillId="6" borderId="3" xfId="13" applyFont="1" applyFill="1" applyBorder="1" applyAlignment="1">
      <alignment horizontal="center" vertical="center" wrapText="1"/>
    </xf>
    <xf numFmtId="0" fontId="16" fillId="0" borderId="5" xfId="12" applyFont="1" applyBorder="1" applyAlignment="1">
      <alignment horizontal="left" vertical="top" wrapText="1"/>
    </xf>
    <xf numFmtId="0" fontId="16" fillId="0" borderId="6" xfId="12" applyFont="1" applyBorder="1" applyAlignment="1">
      <alignment horizontal="left" vertical="top" wrapText="1"/>
    </xf>
    <xf numFmtId="0" fontId="16" fillId="0" borderId="1" xfId="12" applyFont="1" applyBorder="1" applyAlignment="1">
      <alignment horizontal="left"/>
    </xf>
    <xf numFmtId="0" fontId="16" fillId="0" borderId="17" xfId="12" applyFont="1" applyBorder="1" applyAlignment="1">
      <alignment horizontal="left" vertical="top"/>
    </xf>
    <xf numFmtId="0" fontId="16" fillId="0" borderId="0" xfId="12" applyFont="1" applyAlignment="1">
      <alignment horizontal="left" vertical="top"/>
    </xf>
    <xf numFmtId="0" fontId="16" fillId="0" borderId="3" xfId="12" applyFont="1" applyBorder="1" applyAlignment="1">
      <alignment horizontal="left" vertical="top" wrapText="1"/>
    </xf>
    <xf numFmtId="10" fontId="2" fillId="8" borderId="9" xfId="14" quotePrefix="1" applyNumberFormat="1" applyFont="1" applyFill="1" applyBorder="1" applyAlignment="1">
      <alignment horizontal="center" vertical="top" wrapText="1"/>
    </xf>
    <xf numFmtId="10" fontId="2" fillId="8" borderId="10" xfId="14" applyNumberFormat="1" applyFont="1" applyFill="1" applyBorder="1" applyAlignment="1">
      <alignment horizontal="center" vertical="top" wrapText="1"/>
    </xf>
    <xf numFmtId="49" fontId="2" fillId="0" borderId="9" xfId="13" applyNumberFormat="1" applyFont="1" applyBorder="1" applyAlignment="1">
      <alignment horizontal="center" vertical="top"/>
    </xf>
    <xf numFmtId="49" fontId="2" fillId="0" borderId="10" xfId="13" applyNumberFormat="1" applyFont="1" applyBorder="1" applyAlignment="1">
      <alignment horizontal="center" vertical="top"/>
    </xf>
    <xf numFmtId="49" fontId="2" fillId="0" borderId="9" xfId="13" applyNumberFormat="1" applyFont="1" applyBorder="1" applyAlignment="1">
      <alignment horizontal="center" vertical="top" wrapText="1"/>
    </xf>
    <xf numFmtId="0" fontId="35" fillId="3" borderId="2" xfId="10" applyFont="1" applyFill="1" applyBorder="1" applyAlignment="1">
      <alignment horizontal="left" vertical="center" wrapText="1"/>
    </xf>
    <xf numFmtId="0" fontId="35" fillId="3" borderId="4" xfId="10" applyFont="1" applyFill="1" applyBorder="1" applyAlignment="1">
      <alignment horizontal="left" vertical="center" wrapText="1"/>
    </xf>
    <xf numFmtId="0" fontId="25" fillId="0" borderId="3" xfId="15" applyFont="1" applyBorder="1" applyAlignment="1">
      <alignment wrapText="1"/>
    </xf>
    <xf numFmtId="0" fontId="2" fillId="0" borderId="1" xfId="15" applyFont="1" applyFill="1" applyBorder="1" applyAlignment="1">
      <alignment horizontal="left" vertical="top" wrapText="1"/>
    </xf>
    <xf numFmtId="0" fontId="3" fillId="0" borderId="2" xfId="13" applyFont="1" applyBorder="1" applyAlignment="1">
      <alignment horizontal="center" vertical="top" wrapText="1"/>
    </xf>
    <xf numFmtId="0" fontId="3" fillId="0" borderId="3" xfId="13" applyFont="1" applyBorder="1" applyAlignment="1">
      <alignment horizontal="center" vertical="top" wrapText="1"/>
    </xf>
    <xf numFmtId="164" fontId="2" fillId="0" borderId="1" xfId="15" applyNumberFormat="1" applyFont="1" applyFill="1" applyBorder="1" applyAlignment="1">
      <alignment horizontal="center" wrapText="1"/>
    </xf>
    <xf numFmtId="0" fontId="2" fillId="0" borderId="1" xfId="15" applyNumberFormat="1" applyFont="1" applyFill="1" applyBorder="1" applyAlignment="1">
      <alignment horizontal="right"/>
    </xf>
    <xf numFmtId="167" fontId="2" fillId="0" borderId="9" xfId="1" applyNumberFormat="1" applyFont="1" applyFill="1" applyBorder="1" applyAlignment="1" applyProtection="1">
      <alignment horizontal="right"/>
      <protection locked="0"/>
    </xf>
    <xf numFmtId="167" fontId="2" fillId="0" borderId="10" xfId="1" applyNumberFormat="1" applyFont="1" applyFill="1" applyBorder="1" applyAlignment="1" applyProtection="1">
      <alignment horizontal="right"/>
      <protection locked="0"/>
    </xf>
    <xf numFmtId="4" fontId="2" fillId="0" borderId="9" xfId="15" applyNumberFormat="1" applyFont="1" applyFill="1" applyBorder="1" applyAlignment="1">
      <alignment horizontal="right"/>
    </xf>
    <xf numFmtId="4" fontId="2" fillId="0" borderId="10" xfId="15" applyNumberFormat="1" applyFont="1" applyFill="1" applyBorder="1" applyAlignment="1">
      <alignment horizontal="right"/>
    </xf>
    <xf numFmtId="0" fontId="3" fillId="0" borderId="4" xfId="13" applyFont="1" applyBorder="1" applyAlignment="1">
      <alignment horizontal="center" vertical="top" wrapText="1"/>
    </xf>
    <xf numFmtId="0" fontId="2" fillId="0" borderId="2" xfId="15" applyFont="1" applyFill="1" applyBorder="1" applyAlignment="1">
      <alignment horizontal="left" vertical="top" wrapText="1"/>
    </xf>
    <xf numFmtId="0" fontId="2" fillId="0" borderId="3" xfId="15" applyFont="1" applyFill="1" applyBorder="1" applyAlignment="1">
      <alignment horizontal="left" vertical="top" wrapText="1"/>
    </xf>
    <xf numFmtId="0" fontId="4" fillId="0" borderId="2" xfId="10" applyFont="1" applyBorder="1" applyAlignment="1">
      <alignment horizontal="center" vertical="top" wrapText="1"/>
    </xf>
    <xf numFmtId="0" fontId="4" fillId="0" borderId="3" xfId="10" applyFont="1" applyBorder="1" applyAlignment="1">
      <alignment horizontal="center" vertical="top" wrapText="1"/>
    </xf>
    <xf numFmtId="0" fontId="2" fillId="0" borderId="4" xfId="15" applyFont="1" applyFill="1" applyBorder="1" applyAlignment="1">
      <alignment horizontal="left" vertical="top" wrapText="1"/>
    </xf>
    <xf numFmtId="0" fontId="14" fillId="0" borderId="9" xfId="15" applyFont="1" applyFill="1" applyBorder="1" applyAlignment="1">
      <alignment horizontal="center" vertical="top" wrapText="1"/>
    </xf>
    <xf numFmtId="0" fontId="14" fillId="0" borderId="10" xfId="15" applyFont="1" applyFill="1" applyBorder="1" applyAlignment="1">
      <alignment horizontal="center" vertical="top" wrapText="1"/>
    </xf>
    <xf numFmtId="0" fontId="2" fillId="0" borderId="9" xfId="15" quotePrefix="1" applyFont="1" applyFill="1" applyBorder="1" applyAlignment="1">
      <alignment horizontal="center" vertical="top" wrapText="1"/>
    </xf>
    <xf numFmtId="0" fontId="2" fillId="0" borderId="10" xfId="15" applyFont="1" applyFill="1" applyBorder="1" applyAlignment="1">
      <alignment horizontal="center" vertical="top" wrapText="1"/>
    </xf>
    <xf numFmtId="10" fontId="2" fillId="8" borderId="13" xfId="14" applyNumberFormat="1" applyFont="1" applyFill="1" applyBorder="1" applyAlignment="1">
      <alignment horizontal="center" vertical="top" wrapText="1"/>
    </xf>
    <xf numFmtId="49" fontId="2" fillId="0" borderId="13" xfId="13" applyNumberFormat="1" applyFont="1" applyBorder="1" applyAlignment="1">
      <alignment horizontal="center" vertical="top"/>
    </xf>
    <xf numFmtId="49" fontId="2" fillId="0" borderId="1" xfId="13" applyNumberFormat="1" applyFont="1" applyBorder="1" applyAlignment="1">
      <alignment horizontal="center" vertical="top"/>
    </xf>
    <xf numFmtId="10" fontId="2" fillId="8" borderId="1" xfId="14" quotePrefix="1" applyNumberFormat="1" applyFont="1" applyFill="1" applyBorder="1" applyAlignment="1">
      <alignment horizontal="center" vertical="top" wrapText="1"/>
    </xf>
    <xf numFmtId="10" fontId="2" fillId="8" borderId="1" xfId="14" applyNumberFormat="1" applyFont="1" applyFill="1" applyBorder="1" applyAlignment="1">
      <alignment horizontal="center" vertical="top" wrapText="1"/>
    </xf>
    <xf numFmtId="4" fontId="35" fillId="0" borderId="8" xfId="15" applyNumberFormat="1" applyFont="1" applyBorder="1" applyAlignment="1">
      <alignment horizontal="center" vertical="center" wrapText="1"/>
    </xf>
    <xf numFmtId="0" fontId="2" fillId="0" borderId="2" xfId="13" applyFont="1" applyFill="1" applyBorder="1" applyAlignment="1">
      <alignment horizontal="left" vertical="top" wrapText="1"/>
    </xf>
    <xf numFmtId="0" fontId="2" fillId="0" borderId="3" xfId="13" applyFont="1" applyFill="1" applyBorder="1" applyAlignment="1">
      <alignment horizontal="left" vertical="top" wrapText="1"/>
    </xf>
    <xf numFmtId="0" fontId="4" fillId="0" borderId="2" xfId="13" applyFont="1" applyFill="1" applyBorder="1" applyAlignment="1">
      <alignment horizontal="center" vertical="top" wrapText="1"/>
    </xf>
    <xf numFmtId="0" fontId="4" fillId="0" borderId="3" xfId="13" applyFont="1" applyFill="1" applyBorder="1" applyAlignment="1">
      <alignment horizontal="center" vertical="top" wrapText="1"/>
    </xf>
    <xf numFmtId="0" fontId="2" fillId="0" borderId="3" xfId="13" applyFont="1" applyBorder="1" applyAlignment="1">
      <alignment vertical="top"/>
    </xf>
    <xf numFmtId="0" fontId="4" fillId="0" borderId="2" xfId="13" applyFont="1" applyFill="1" applyBorder="1" applyAlignment="1">
      <alignment horizontal="center" vertical="distributed" wrapText="1"/>
    </xf>
    <xf numFmtId="0" fontId="4" fillId="0" borderId="3" xfId="13" applyFont="1" applyFill="1" applyBorder="1" applyAlignment="1">
      <alignment horizontal="center" vertical="distributed" wrapText="1"/>
    </xf>
    <xf numFmtId="10" fontId="2" fillId="7" borderId="9" xfId="13" quotePrefix="1" applyNumberFormat="1" applyFont="1" applyFill="1" applyBorder="1" applyAlignment="1">
      <alignment horizontal="center" vertical="top" wrapText="1"/>
    </xf>
    <xf numFmtId="10" fontId="2" fillId="7" borderId="10" xfId="13" applyNumberFormat="1" applyFont="1" applyFill="1" applyBorder="1" applyAlignment="1">
      <alignment horizontal="center" vertical="top" wrapText="1"/>
    </xf>
    <xf numFmtId="10" fontId="2" fillId="7" borderId="13" xfId="13" applyNumberFormat="1" applyFont="1" applyFill="1" applyBorder="1" applyAlignment="1">
      <alignment horizontal="center" vertical="top" wrapText="1"/>
    </xf>
    <xf numFmtId="4" fontId="20" fillId="0" borderId="2" xfId="0" applyNumberFormat="1" applyFont="1" applyBorder="1" applyAlignment="1">
      <alignment horizontal="center" vertical="center" wrapText="1"/>
    </xf>
    <xf numFmtId="4" fontId="20" fillId="0" borderId="4" xfId="0" applyNumberFormat="1" applyFont="1" applyBorder="1" applyAlignment="1">
      <alignment horizontal="center" vertical="center" wrapText="1"/>
    </xf>
    <xf numFmtId="4" fontId="20" fillId="0" borderId="8" xfId="0" applyNumberFormat="1" applyFont="1" applyBorder="1" applyAlignment="1">
      <alignment horizontal="center" vertical="center" wrapText="1"/>
    </xf>
    <xf numFmtId="4" fontId="20" fillId="0" borderId="3" xfId="0" applyNumberFormat="1" applyFont="1" applyBorder="1" applyAlignment="1">
      <alignment horizontal="center" vertical="center" wrapText="1"/>
    </xf>
    <xf numFmtId="0" fontId="4" fillId="0" borderId="22" xfId="0" applyFont="1" applyBorder="1" applyAlignment="1">
      <alignment horizontal="right"/>
    </xf>
    <xf numFmtId="0" fontId="37" fillId="3" borderId="18" xfId="8" applyFont="1" applyFill="1" applyBorder="1" applyAlignment="1">
      <alignment horizontal="left" vertical="center" wrapText="1"/>
    </xf>
    <xf numFmtId="0" fontId="36" fillId="0" borderId="8" xfId="0" applyFont="1" applyBorder="1" applyAlignment="1">
      <alignment horizontal="left" vertical="center" wrapText="1"/>
    </xf>
    <xf numFmtId="0" fontId="36" fillId="0" borderId="4" xfId="0" applyFont="1" applyBorder="1" applyAlignment="1">
      <alignment horizontal="left" vertical="center" wrapText="1"/>
    </xf>
    <xf numFmtId="0" fontId="36" fillId="0" borderId="3" xfId="0" applyFont="1" applyBorder="1" applyAlignment="1">
      <alignment horizontal="lef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9" fillId="0" borderId="19" xfId="0" applyFont="1" applyBorder="1" applyAlignment="1">
      <alignment horizontal="left" vertical="center"/>
    </xf>
    <xf numFmtId="4" fontId="9" fillId="0" borderId="2" xfId="0" applyNumberFormat="1" applyFont="1" applyBorder="1" applyAlignment="1">
      <alignment horizontal="right" vertical="center"/>
    </xf>
    <xf numFmtId="4" fontId="9" fillId="0" borderId="3" xfId="0" applyNumberFormat="1" applyFont="1" applyBorder="1" applyAlignment="1">
      <alignment horizontal="right" vertical="center"/>
    </xf>
    <xf numFmtId="4" fontId="4" fillId="0" borderId="14" xfId="0" applyNumberFormat="1" applyFont="1" applyBorder="1" applyAlignment="1">
      <alignment horizontal="right" vertical="center"/>
    </xf>
    <xf numFmtId="4" fontId="4" fillId="0" borderId="23" xfId="0" applyNumberFormat="1" applyFont="1" applyBorder="1" applyAlignment="1">
      <alignment horizontal="right" vertical="center"/>
    </xf>
    <xf numFmtId="4" fontId="35" fillId="0" borderId="18" xfId="0" applyNumberFormat="1" applyFont="1" applyBorder="1" applyAlignment="1">
      <alignment horizontal="center" vertical="center" wrapText="1"/>
    </xf>
    <xf numFmtId="4" fontId="35" fillId="0" borderId="8" xfId="0" applyNumberFormat="1" applyFont="1" applyBorder="1" applyAlignment="1">
      <alignment horizontal="center" vertical="center" wrapText="1"/>
    </xf>
    <xf numFmtId="4" fontId="35" fillId="0" borderId="12" xfId="0" applyNumberFormat="1" applyFont="1" applyBorder="1" applyAlignment="1">
      <alignment horizontal="center" vertical="center" wrapText="1"/>
    </xf>
    <xf numFmtId="0" fontId="35" fillId="3" borderId="2" xfId="8" applyFont="1" applyFill="1" applyBorder="1" applyAlignment="1">
      <alignment horizontal="left" vertical="center" wrapText="1"/>
    </xf>
    <xf numFmtId="0" fontId="35" fillId="3" borderId="4" xfId="8" applyFont="1" applyFill="1" applyBorder="1" applyAlignment="1">
      <alignment horizontal="left" vertical="center" wrapText="1"/>
    </xf>
    <xf numFmtId="0" fontId="25" fillId="0" borderId="3" xfId="0" applyFont="1" applyBorder="1" applyAlignment="1">
      <alignment wrapText="1"/>
    </xf>
    <xf numFmtId="0" fontId="4" fillId="0" borderId="2" xfId="1" applyFont="1" applyBorder="1" applyAlignment="1">
      <alignment horizontal="center" vertical="center"/>
    </xf>
    <xf numFmtId="0" fontId="4" fillId="0" borderId="4" xfId="1" applyFont="1" applyBorder="1" applyAlignment="1">
      <alignment horizontal="center" vertical="center"/>
    </xf>
    <xf numFmtId="0" fontId="4" fillId="0" borderId="3" xfId="1"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1" applyFont="1" applyBorder="1" applyAlignment="1">
      <alignment horizontal="right"/>
    </xf>
    <xf numFmtId="0" fontId="4" fillId="0" borderId="4" xfId="1" applyFont="1" applyBorder="1" applyAlignment="1">
      <alignment horizontal="right"/>
    </xf>
    <xf numFmtId="0" fontId="4" fillId="0" borderId="3" xfId="1" applyFont="1" applyBorder="1" applyAlignment="1">
      <alignment horizontal="right"/>
    </xf>
    <xf numFmtId="4" fontId="4" fillId="0" borderId="2" xfId="1" applyNumberFormat="1" applyFont="1" applyBorder="1" applyAlignment="1">
      <alignment horizontal="right"/>
    </xf>
    <xf numFmtId="4" fontId="4" fillId="0" borderId="3" xfId="1" applyNumberFormat="1" applyFont="1" applyBorder="1" applyAlignment="1">
      <alignment horizontal="right"/>
    </xf>
    <xf numFmtId="4" fontId="3" fillId="0" borderId="1" xfId="8" applyNumberFormat="1" applyFont="1" applyBorder="1" applyAlignment="1">
      <alignment horizontal="center" vertical="top" wrapText="1"/>
    </xf>
    <xf numFmtId="0" fontId="3" fillId="0" borderId="1" xfId="8" applyFont="1" applyBorder="1" applyAlignment="1">
      <alignment horizontal="center" vertical="top" wrapText="1"/>
    </xf>
    <xf numFmtId="4" fontId="4" fillId="0" borderId="1" xfId="8" applyNumberFormat="1" applyFont="1" applyBorder="1" applyAlignment="1">
      <alignment horizontal="center" vertical="top" wrapText="1"/>
    </xf>
    <xf numFmtId="0" fontId="4" fillId="0" borderId="1" xfId="8" applyFont="1" applyBorder="1" applyAlignment="1">
      <alignment horizontal="center" vertical="top" wrapText="1"/>
    </xf>
    <xf numFmtId="0" fontId="22" fillId="0" borderId="9" xfId="8" applyFont="1" applyBorder="1" applyAlignment="1">
      <alignment horizontal="center" vertical="center" wrapText="1"/>
    </xf>
    <xf numFmtId="0" fontId="4" fillId="0" borderId="9" xfId="8" applyFont="1" applyBorder="1" applyAlignment="1">
      <alignment horizontal="center" vertical="center" wrapText="1"/>
    </xf>
    <xf numFmtId="0" fontId="4" fillId="0" borderId="7" xfId="8" applyFont="1" applyBorder="1" applyAlignment="1">
      <alignment horizontal="center" vertical="center" wrapText="1"/>
    </xf>
    <xf numFmtId="4" fontId="4" fillId="0" borderId="9" xfId="8" applyNumberFormat="1" applyFont="1" applyBorder="1" applyAlignment="1">
      <alignment horizontal="center" vertical="center" wrapText="1"/>
    </xf>
  </cellXfs>
  <cellStyles count="20">
    <cellStyle name="Comma 7" xfId="19" xr:uid="{00000000-0005-0000-0000-000000000000}"/>
    <cellStyle name="Good 2" xfId="6" xr:uid="{00000000-0005-0000-0000-000001000000}"/>
    <cellStyle name="Normal" xfId="0" builtinId="0"/>
    <cellStyle name="Normal 2" xfId="1" xr:uid="{00000000-0005-0000-0000-000003000000}"/>
    <cellStyle name="Normal 2 2" xfId="17" xr:uid="{00000000-0005-0000-0000-000004000000}"/>
    <cellStyle name="Normal 25" xfId="16" xr:uid="{00000000-0005-0000-0000-000005000000}"/>
    <cellStyle name="Normal 3" xfId="2" xr:uid="{00000000-0005-0000-0000-000006000000}"/>
    <cellStyle name="Normal 3 2" xfId="13" xr:uid="{00000000-0005-0000-0000-000007000000}"/>
    <cellStyle name="Normal 33" xfId="18" xr:uid="{00000000-0005-0000-0000-000008000000}"/>
    <cellStyle name="Normal 4" xfId="3" xr:uid="{00000000-0005-0000-0000-000009000000}"/>
    <cellStyle name="Normal 4 2" xfId="15" xr:uid="{00000000-0005-0000-0000-00000A000000}"/>
    <cellStyle name="Normal 5" xfId="4" xr:uid="{00000000-0005-0000-0000-00000B000000}"/>
    <cellStyle name="Normal 6" xfId="5" xr:uid="{00000000-0005-0000-0000-00000C000000}"/>
    <cellStyle name="Normal 7" xfId="9" xr:uid="{00000000-0005-0000-0000-00000D000000}"/>
    <cellStyle name="Normal 8" xfId="12" xr:uid="{00000000-0005-0000-0000-00000E000000}"/>
    <cellStyle name="Normal_6.0 Preliminary Cost Estimates" xfId="14" xr:uid="{00000000-0005-0000-0000-00000F000000}"/>
    <cellStyle name="Normal_Sheet1" xfId="8" xr:uid="{00000000-0005-0000-0000-000010000000}"/>
    <cellStyle name="Normal_Sheet1 (3)" xfId="10" xr:uid="{00000000-0005-0000-0000-000011000000}"/>
    <cellStyle name="Normalan 2" xfId="11" xr:uid="{00000000-0005-0000-0000-000012000000}"/>
    <cellStyle name="Style 1" xfId="7"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view="pageBreakPreview" topLeftCell="A28" zoomScaleNormal="100" zoomScaleSheetLayoutView="100" workbookViewId="0">
      <selection activeCell="E24" sqref="E24"/>
    </sheetView>
  </sheetViews>
  <sheetFormatPr defaultRowHeight="15"/>
  <cols>
    <col min="8" max="8" width="8.85546875" customWidth="1"/>
  </cols>
  <sheetData>
    <row r="1" spans="1:8">
      <c r="A1" s="278"/>
      <c r="B1" s="278"/>
      <c r="C1" s="278"/>
      <c r="D1" s="278"/>
      <c r="E1" s="278"/>
      <c r="F1" s="278"/>
      <c r="G1" s="278"/>
      <c r="H1" s="278"/>
    </row>
    <row r="2" spans="1:8">
      <c r="A2" s="278"/>
      <c r="B2" s="278"/>
      <c r="C2" s="278"/>
      <c r="D2" s="278"/>
      <c r="E2" s="278"/>
      <c r="F2" s="278"/>
      <c r="G2" s="278"/>
      <c r="H2" s="278"/>
    </row>
    <row r="3" spans="1:8">
      <c r="A3" s="278"/>
      <c r="B3" s="278"/>
      <c r="C3" s="278"/>
      <c r="D3" s="278"/>
      <c r="E3" s="278"/>
      <c r="F3" s="278"/>
      <c r="G3" s="278"/>
      <c r="H3" s="278"/>
    </row>
    <row r="4" spans="1:8">
      <c r="A4" s="278"/>
      <c r="B4" s="278"/>
      <c r="C4" s="278"/>
      <c r="D4" s="278"/>
      <c r="E4" s="278"/>
      <c r="F4" s="278"/>
      <c r="G4" s="278"/>
      <c r="H4" s="278"/>
    </row>
    <row r="5" spans="1:8">
      <c r="A5" s="278"/>
      <c r="B5" s="278"/>
      <c r="C5" s="278"/>
      <c r="D5" s="278"/>
      <c r="E5" s="278"/>
      <c r="F5" s="278"/>
      <c r="G5" s="278"/>
      <c r="H5" s="278"/>
    </row>
    <row r="6" spans="1:8">
      <c r="A6" s="278"/>
      <c r="B6" s="278"/>
      <c r="C6" s="278"/>
      <c r="D6" s="278"/>
      <c r="E6" s="278"/>
      <c r="F6" s="278"/>
      <c r="G6" s="278"/>
      <c r="H6" s="278"/>
    </row>
    <row r="7" spans="1:8">
      <c r="A7" s="278"/>
      <c r="B7" s="278"/>
      <c r="C7" s="278"/>
      <c r="D7" s="278"/>
      <c r="E7" s="278"/>
      <c r="F7" s="278"/>
      <c r="G7" s="278"/>
      <c r="H7" s="278"/>
    </row>
    <row r="8" spans="1:8">
      <c r="A8" s="278"/>
      <c r="B8" s="278"/>
      <c r="C8" s="278"/>
      <c r="D8" s="278"/>
      <c r="E8" s="278"/>
      <c r="F8" s="278"/>
      <c r="G8" s="278"/>
      <c r="H8" s="278"/>
    </row>
    <row r="9" spans="1:8">
      <c r="A9" s="278"/>
      <c r="B9" s="278"/>
      <c r="C9" s="278"/>
      <c r="D9" s="278"/>
      <c r="E9" s="278"/>
      <c r="F9" s="278"/>
      <c r="G9" s="278"/>
      <c r="H9" s="278"/>
    </row>
    <row r="10" spans="1:8">
      <c r="A10" s="278"/>
      <c r="B10" s="278"/>
      <c r="C10" s="278"/>
      <c r="D10" s="278"/>
      <c r="E10" s="278"/>
      <c r="F10" s="278"/>
      <c r="G10" s="278"/>
      <c r="H10" s="278"/>
    </row>
    <row r="11" spans="1:8">
      <c r="A11" s="278"/>
      <c r="B11" s="278"/>
      <c r="C11" s="278"/>
      <c r="D11" s="278"/>
      <c r="E11" s="278"/>
      <c r="F11" s="278"/>
      <c r="G11" s="278"/>
      <c r="H11" s="278"/>
    </row>
    <row r="12" spans="1:8">
      <c r="A12" s="278"/>
      <c r="B12" s="278"/>
      <c r="C12" s="278"/>
      <c r="D12" s="278"/>
      <c r="E12" s="278"/>
      <c r="F12" s="278"/>
      <c r="G12" s="278"/>
      <c r="H12" s="278"/>
    </row>
    <row r="13" spans="1:8">
      <c r="A13" s="278"/>
      <c r="B13" s="278"/>
      <c r="C13" s="278"/>
      <c r="D13" s="278"/>
      <c r="E13" s="278"/>
      <c r="F13" s="278"/>
      <c r="G13" s="278"/>
      <c r="H13" s="278"/>
    </row>
    <row r="14" spans="1:8">
      <c r="A14" s="278"/>
      <c r="B14" s="278"/>
      <c r="C14" s="278"/>
      <c r="D14" s="278"/>
      <c r="E14" s="278"/>
      <c r="F14" s="278"/>
      <c r="G14" s="278"/>
      <c r="H14" s="278"/>
    </row>
    <row r="15" spans="1:8">
      <c r="A15" s="278"/>
      <c r="B15" s="278"/>
      <c r="C15" s="278"/>
      <c r="D15" s="278"/>
      <c r="E15" s="278"/>
      <c r="F15" s="278"/>
      <c r="G15" s="278"/>
      <c r="H15" s="278"/>
    </row>
    <row r="16" spans="1:8">
      <c r="A16" s="278"/>
      <c r="B16" s="278"/>
      <c r="C16" s="278"/>
      <c r="D16" s="278"/>
      <c r="E16" s="278"/>
      <c r="F16" s="278"/>
      <c r="G16" s="278"/>
      <c r="H16" s="278"/>
    </row>
    <row r="17" spans="1:9" ht="81.75" customHeight="1">
      <c r="A17" s="423"/>
      <c r="B17" s="423"/>
      <c r="C17" s="423"/>
      <c r="D17" s="423"/>
      <c r="E17" s="423"/>
      <c r="F17" s="423"/>
      <c r="G17" s="423"/>
      <c r="H17" s="423"/>
      <c r="I17" s="423"/>
    </row>
    <row r="18" spans="1:9" ht="23.25" customHeight="1">
      <c r="A18" s="423" t="s">
        <v>56</v>
      </c>
      <c r="B18" s="423"/>
      <c r="C18" s="423"/>
      <c r="D18" s="423"/>
      <c r="E18" s="423"/>
      <c r="F18" s="423"/>
      <c r="G18" s="423"/>
      <c r="H18" s="423"/>
      <c r="I18" s="423"/>
    </row>
    <row r="19" spans="1:9">
      <c r="A19" s="423"/>
      <c r="B19" s="423"/>
      <c r="C19" s="423"/>
      <c r="D19" s="423"/>
      <c r="E19" s="423"/>
      <c r="F19" s="423"/>
      <c r="G19" s="423"/>
      <c r="H19" s="423"/>
      <c r="I19" s="423"/>
    </row>
    <row r="20" spans="1:9">
      <c r="A20" s="278"/>
      <c r="B20" s="278"/>
      <c r="C20" s="278"/>
      <c r="D20" s="278"/>
      <c r="E20" s="278"/>
      <c r="F20" s="278"/>
      <c r="G20" s="278"/>
      <c r="H20" s="278"/>
    </row>
    <row r="21" spans="1:9" ht="20.25" customHeight="1">
      <c r="A21" s="424" t="s">
        <v>57</v>
      </c>
      <c r="B21" s="424"/>
      <c r="C21" s="424"/>
      <c r="D21" s="424"/>
      <c r="E21" s="424"/>
      <c r="F21" s="424"/>
      <c r="G21" s="424"/>
      <c r="H21" s="424"/>
      <c r="I21" s="424"/>
    </row>
    <row r="22" spans="1:9" ht="31.5" customHeight="1">
      <c r="A22" s="424" t="s">
        <v>58</v>
      </c>
      <c r="B22" s="424"/>
      <c r="C22" s="424"/>
      <c r="D22" s="424"/>
      <c r="E22" s="424"/>
      <c r="F22" s="424"/>
      <c r="G22" s="424"/>
      <c r="H22" s="424"/>
      <c r="I22" s="424"/>
    </row>
    <row r="23" spans="1:9">
      <c r="A23" s="278"/>
      <c r="B23" s="278"/>
      <c r="C23" s="278"/>
      <c r="D23" s="278"/>
      <c r="E23" s="278"/>
      <c r="F23" s="278"/>
      <c r="G23" s="278"/>
      <c r="H23" s="278"/>
    </row>
    <row r="24" spans="1:9">
      <c r="A24" s="278"/>
      <c r="B24" s="278"/>
      <c r="C24" s="278"/>
      <c r="D24" s="278"/>
      <c r="E24" s="278"/>
      <c r="F24" s="278"/>
      <c r="G24" s="278"/>
      <c r="H24" s="278"/>
    </row>
    <row r="25" spans="1:9">
      <c r="A25" s="278"/>
      <c r="B25" s="278"/>
      <c r="C25" s="278"/>
      <c r="D25" s="278"/>
      <c r="E25" s="278"/>
      <c r="F25" s="278"/>
      <c r="G25" s="278"/>
      <c r="H25" s="278"/>
    </row>
    <row r="26" spans="1:9">
      <c r="A26" s="278"/>
      <c r="B26" s="278"/>
      <c r="C26" s="278"/>
      <c r="D26" s="278"/>
      <c r="E26" s="278"/>
      <c r="F26" s="278"/>
      <c r="G26" s="278"/>
      <c r="H26" s="278"/>
    </row>
    <row r="27" spans="1:9">
      <c r="A27" s="278"/>
      <c r="B27" s="278"/>
      <c r="C27" s="278"/>
      <c r="D27" s="278"/>
      <c r="E27" s="278"/>
      <c r="F27" s="278"/>
      <c r="G27" s="278"/>
      <c r="H27" s="278"/>
    </row>
    <row r="28" spans="1:9">
      <c r="A28" s="278"/>
      <c r="B28" s="278"/>
      <c r="C28" s="278"/>
      <c r="D28" s="278"/>
      <c r="E28" s="278"/>
      <c r="F28" s="278"/>
      <c r="G28" s="278"/>
      <c r="H28" s="278"/>
    </row>
    <row r="29" spans="1:9">
      <c r="A29" s="278"/>
      <c r="B29" s="278"/>
      <c r="C29" s="278"/>
      <c r="D29" s="278"/>
      <c r="E29" s="278"/>
      <c r="F29" s="278"/>
      <c r="G29" s="278"/>
      <c r="H29" s="278"/>
    </row>
    <row r="30" spans="1:9">
      <c r="A30" s="278"/>
      <c r="B30" s="278"/>
      <c r="C30" s="278"/>
      <c r="D30" s="278"/>
      <c r="E30" s="278"/>
      <c r="F30" s="278"/>
      <c r="G30" s="278"/>
      <c r="H30" s="278"/>
    </row>
    <row r="31" spans="1:9">
      <c r="A31" s="278"/>
      <c r="B31" s="278"/>
      <c r="C31" s="278"/>
      <c r="D31" s="278"/>
      <c r="E31" s="278"/>
      <c r="F31" s="278"/>
      <c r="G31" s="278"/>
      <c r="H31" s="278"/>
    </row>
    <row r="32" spans="1:9">
      <c r="A32" s="278"/>
      <c r="B32" s="278"/>
      <c r="C32" s="278"/>
      <c r="D32" s="278"/>
      <c r="E32" s="278"/>
      <c r="F32" s="278"/>
      <c r="G32" s="278"/>
      <c r="H32" s="278"/>
    </row>
    <row r="33" spans="1:8">
      <c r="A33" s="278"/>
      <c r="B33" s="278"/>
      <c r="C33" s="278"/>
      <c r="D33" s="278"/>
      <c r="E33" s="278"/>
      <c r="F33" s="278"/>
      <c r="G33" s="278"/>
      <c r="H33" s="278"/>
    </row>
    <row r="34" spans="1:8">
      <c r="A34" s="278"/>
      <c r="B34" s="278"/>
      <c r="C34" s="278"/>
      <c r="D34" s="278"/>
      <c r="E34" s="278"/>
      <c r="F34" s="278"/>
      <c r="G34" s="278"/>
      <c r="H34" s="278"/>
    </row>
    <row r="35" spans="1:8">
      <c r="A35" s="278"/>
      <c r="B35" s="278"/>
      <c r="C35" s="278"/>
      <c r="D35" s="278"/>
      <c r="E35" s="278"/>
      <c r="F35" s="278"/>
      <c r="G35" s="278"/>
      <c r="H35" s="278"/>
    </row>
    <row r="36" spans="1:8">
      <c r="A36" s="278"/>
      <c r="B36" s="278"/>
      <c r="C36" s="278"/>
      <c r="D36" s="278"/>
      <c r="E36" s="278"/>
      <c r="F36" s="278"/>
      <c r="G36" s="278"/>
      <c r="H36" s="278"/>
    </row>
    <row r="37" spans="1:8">
      <c r="A37" s="278"/>
      <c r="B37" s="278"/>
      <c r="C37" s="278"/>
      <c r="D37" s="278"/>
      <c r="E37" s="278"/>
      <c r="F37" s="278"/>
      <c r="G37" s="278"/>
      <c r="H37" s="278"/>
    </row>
    <row r="38" spans="1:8">
      <c r="A38" s="278"/>
      <c r="B38" s="278"/>
      <c r="C38" s="278"/>
      <c r="D38" s="278"/>
      <c r="E38" s="278"/>
      <c r="F38" s="278"/>
      <c r="G38" s="278"/>
      <c r="H38" s="278"/>
    </row>
    <row r="39" spans="1:8">
      <c r="A39" s="278"/>
      <c r="B39" s="278"/>
      <c r="C39" s="278"/>
      <c r="D39" s="278"/>
      <c r="E39" s="278"/>
      <c r="F39" s="278"/>
      <c r="G39" s="278"/>
      <c r="H39" s="278"/>
    </row>
    <row r="40" spans="1:8">
      <c r="A40" s="278"/>
      <c r="B40" s="278"/>
      <c r="C40" s="278"/>
      <c r="D40" s="278"/>
      <c r="E40" s="278"/>
      <c r="F40" s="278"/>
      <c r="G40" s="278"/>
      <c r="H40" s="278"/>
    </row>
    <row r="41" spans="1:8">
      <c r="A41" s="278"/>
      <c r="B41" s="278"/>
      <c r="C41" s="278"/>
      <c r="D41" s="278"/>
      <c r="E41" s="278"/>
      <c r="F41" s="278"/>
      <c r="G41" s="278"/>
      <c r="H41" s="278"/>
    </row>
    <row r="42" spans="1:8">
      <c r="A42" s="278"/>
      <c r="B42" s="278"/>
      <c r="C42" s="278"/>
      <c r="D42" s="278"/>
      <c r="E42" s="278"/>
      <c r="F42" s="278"/>
      <c r="G42" s="278"/>
      <c r="H42" s="278"/>
    </row>
  </sheetData>
  <mergeCells count="4">
    <mergeCell ref="A17:I17"/>
    <mergeCell ref="A18:I19"/>
    <mergeCell ref="A21:I21"/>
    <mergeCell ref="A22:I22"/>
  </mergeCells>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4"/>
  <sheetViews>
    <sheetView showZeros="0" view="pageBreakPreview" topLeftCell="C1" zoomScaleNormal="100" zoomScaleSheetLayoutView="100" workbookViewId="0">
      <selection activeCell="G4" sqref="G4:H4"/>
    </sheetView>
  </sheetViews>
  <sheetFormatPr defaultRowHeight="15"/>
  <cols>
    <col min="1" max="1" width="9.85546875" style="14" customWidth="1"/>
    <col min="2" max="2" width="10.5703125" style="14" customWidth="1"/>
    <col min="3" max="3" width="46.140625" customWidth="1"/>
    <col min="4" max="4" width="49" customWidth="1"/>
    <col min="5" max="5" width="10.85546875" customWidth="1"/>
    <col min="6" max="6" width="11.7109375" style="9" customWidth="1"/>
    <col min="7" max="7" width="13.5703125" style="9" customWidth="1"/>
    <col min="8" max="8" width="17.5703125" style="9" customWidth="1"/>
    <col min="9" max="9" width="0.140625" hidden="1" customWidth="1"/>
    <col min="10" max="10" width="1.28515625" hidden="1" customWidth="1"/>
    <col min="11" max="11" width="1" hidden="1" customWidth="1"/>
    <col min="12" max="12" width="1.28515625" hidden="1" customWidth="1"/>
    <col min="13" max="13" width="3.5703125" hidden="1" customWidth="1"/>
    <col min="14" max="18" width="9.140625" hidden="1" customWidth="1"/>
  </cols>
  <sheetData>
    <row r="1" spans="1:10">
      <c r="A1" s="61"/>
      <c r="B1" s="62"/>
      <c r="C1" s="63"/>
      <c r="D1" s="63"/>
      <c r="E1" s="63"/>
      <c r="F1" s="64"/>
      <c r="G1" s="64"/>
      <c r="H1" s="65"/>
    </row>
    <row r="2" spans="1:10" ht="56.25" customHeight="1">
      <c r="A2" s="427" t="s">
        <v>27</v>
      </c>
      <c r="B2" s="427"/>
      <c r="C2" s="427"/>
      <c r="D2" s="427"/>
      <c r="E2" s="427"/>
      <c r="F2" s="427"/>
      <c r="G2" s="428"/>
      <c r="H2" s="66"/>
    </row>
    <row r="3" spans="1:10" ht="18">
      <c r="A3" s="429" t="s">
        <v>28</v>
      </c>
      <c r="B3" s="430"/>
      <c r="C3" s="430"/>
      <c r="D3" s="430"/>
      <c r="E3" s="430"/>
      <c r="F3" s="430"/>
      <c r="G3" s="430"/>
      <c r="H3" s="431"/>
    </row>
    <row r="4" spans="1:10" ht="91.5" customHeight="1">
      <c r="A4" s="73" t="s">
        <v>59</v>
      </c>
      <c r="B4" s="73" t="s">
        <v>468</v>
      </c>
      <c r="C4" s="73" t="s">
        <v>11</v>
      </c>
      <c r="D4" s="407" t="s">
        <v>61</v>
      </c>
      <c r="E4" s="73" t="s">
        <v>62</v>
      </c>
      <c r="F4" s="74" t="s">
        <v>63</v>
      </c>
      <c r="G4" s="609" t="s">
        <v>623</v>
      </c>
      <c r="H4" s="610" t="s">
        <v>622</v>
      </c>
      <c r="I4" s="74" t="s">
        <v>64</v>
      </c>
      <c r="J4" s="73" t="s">
        <v>65</v>
      </c>
    </row>
    <row r="5" spans="1:10">
      <c r="A5" s="12"/>
      <c r="B5" s="12"/>
      <c r="C5" s="5"/>
      <c r="D5" s="5"/>
      <c r="E5" s="5"/>
      <c r="F5" s="7"/>
      <c r="G5" s="7"/>
      <c r="H5" s="7"/>
    </row>
    <row r="6" spans="1:10">
      <c r="A6" s="406" t="s">
        <v>0</v>
      </c>
      <c r="B6" s="24"/>
      <c r="C6" s="440" t="s">
        <v>79</v>
      </c>
      <c r="D6" s="441"/>
      <c r="E6" s="441"/>
      <c r="F6" s="441"/>
      <c r="G6" s="441"/>
      <c r="H6" s="442"/>
    </row>
    <row r="7" spans="1:10">
      <c r="A7" s="12"/>
      <c r="B7" s="12"/>
      <c r="C7" s="5"/>
      <c r="D7" s="5"/>
      <c r="E7" s="5"/>
      <c r="F7" s="7"/>
      <c r="G7" s="7"/>
      <c r="H7" s="7"/>
    </row>
    <row r="8" spans="1:10" ht="48.75" customHeight="1">
      <c r="A8" s="68" t="s">
        <v>29</v>
      </c>
      <c r="B8" s="72">
        <v>2.12</v>
      </c>
      <c r="C8" s="71" t="s">
        <v>618</v>
      </c>
      <c r="D8" s="19" t="s">
        <v>617</v>
      </c>
      <c r="E8" s="67" t="s">
        <v>5</v>
      </c>
      <c r="F8" s="29">
        <f>5.9*5</f>
        <v>29.5</v>
      </c>
      <c r="G8" s="29"/>
      <c r="H8" s="3">
        <f>F8*G8</f>
        <v>0</v>
      </c>
      <c r="I8" t="s">
        <v>25</v>
      </c>
    </row>
    <row r="9" spans="1:10">
      <c r="A9" s="406" t="s">
        <v>1</v>
      </c>
      <c r="B9" s="24"/>
      <c r="C9" s="440" t="s">
        <v>80</v>
      </c>
      <c r="D9" s="441"/>
      <c r="E9" s="441"/>
      <c r="F9" s="441"/>
      <c r="G9" s="441"/>
      <c r="H9" s="442"/>
    </row>
    <row r="10" spans="1:10">
      <c r="A10" s="12"/>
      <c r="B10" s="12"/>
      <c r="C10" s="5"/>
      <c r="D10" s="5"/>
      <c r="E10" s="5"/>
      <c r="F10" s="7"/>
      <c r="G10" s="7"/>
      <c r="H10" s="7"/>
    </row>
    <row r="11" spans="1:10" ht="41.25" customHeight="1">
      <c r="A11" s="58" t="s">
        <v>30</v>
      </c>
      <c r="B11" s="415" t="s">
        <v>53</v>
      </c>
      <c r="C11" s="26" t="s">
        <v>616</v>
      </c>
      <c r="D11" s="45" t="s">
        <v>615</v>
      </c>
      <c r="E11" s="17" t="s">
        <v>5</v>
      </c>
      <c r="F11" s="3">
        <f>11.12+6.7*0.15</f>
        <v>12.125</v>
      </c>
      <c r="G11" s="20"/>
      <c r="H11" s="3">
        <f>F11*G11</f>
        <v>0</v>
      </c>
    </row>
    <row r="12" spans="1:10" ht="30.75" customHeight="1">
      <c r="A12" s="4" t="s">
        <v>67</v>
      </c>
      <c r="B12" s="4" t="s">
        <v>54</v>
      </c>
      <c r="C12" s="19" t="s">
        <v>614</v>
      </c>
      <c r="D12" s="19" t="s">
        <v>66</v>
      </c>
      <c r="E12" s="422" t="s">
        <v>619</v>
      </c>
      <c r="F12" s="3">
        <v>1</v>
      </c>
      <c r="G12" s="20"/>
      <c r="H12" s="3">
        <f>F12*G12</f>
        <v>0</v>
      </c>
      <c r="I12" t="s">
        <v>25</v>
      </c>
    </row>
    <row r="13" spans="1:10" ht="16.5" customHeight="1">
      <c r="A13" s="18"/>
      <c r="B13" s="18"/>
      <c r="C13" s="1"/>
      <c r="D13" s="1"/>
      <c r="E13" s="1"/>
      <c r="F13" s="8"/>
      <c r="G13" s="8"/>
      <c r="H13" s="6"/>
    </row>
    <row r="14" spans="1:10" ht="16.5" customHeight="1">
      <c r="A14" s="54" t="s">
        <v>2</v>
      </c>
      <c r="B14" s="30"/>
      <c r="C14" s="441" t="s">
        <v>82</v>
      </c>
      <c r="D14" s="441"/>
      <c r="E14" s="441"/>
      <c r="F14" s="441"/>
      <c r="G14" s="441"/>
      <c r="H14" s="442"/>
    </row>
    <row r="15" spans="1:10" ht="16.5" customHeight="1">
      <c r="A15" s="18"/>
      <c r="B15" s="18"/>
      <c r="C15" s="1"/>
      <c r="D15" s="1"/>
      <c r="E15" s="1"/>
      <c r="F15" s="8"/>
      <c r="G15" s="8"/>
      <c r="H15" s="6"/>
    </row>
    <row r="16" spans="1:10" ht="39.75" customHeight="1">
      <c r="A16" s="25" t="s">
        <v>31</v>
      </c>
      <c r="B16" s="25">
        <v>2.1800000000000002</v>
      </c>
      <c r="C16" s="33" t="s">
        <v>613</v>
      </c>
      <c r="D16" s="19" t="s">
        <v>612</v>
      </c>
      <c r="E16" s="2" t="s">
        <v>569</v>
      </c>
      <c r="F16" s="11">
        <v>10</v>
      </c>
      <c r="G16" s="20"/>
      <c r="H16" s="3">
        <f t="shared" ref="H16:H29" si="0">F16*G16</f>
        <v>0</v>
      </c>
      <c r="I16" t="s">
        <v>25</v>
      </c>
    </row>
    <row r="17" spans="1:9" ht="32.25" customHeight="1">
      <c r="A17" s="25" t="s">
        <v>32</v>
      </c>
      <c r="B17" s="25">
        <v>2.1800000000000002</v>
      </c>
      <c r="C17" s="19" t="s">
        <v>611</v>
      </c>
      <c r="D17" s="33" t="s">
        <v>610</v>
      </c>
      <c r="E17" s="2" t="s">
        <v>5</v>
      </c>
      <c r="F17" s="3">
        <f>2*2*2.1+1.9*3+1.36*2.4-2*0.7*2.1</f>
        <v>14.424000000000001</v>
      </c>
      <c r="G17" s="40"/>
      <c r="H17" s="3">
        <f t="shared" si="0"/>
        <v>0</v>
      </c>
      <c r="I17" t="s">
        <v>25</v>
      </c>
    </row>
    <row r="18" spans="1:9" ht="38.25" customHeight="1">
      <c r="A18" s="25" t="s">
        <v>68</v>
      </c>
      <c r="B18" s="25" t="s">
        <v>69</v>
      </c>
      <c r="C18" s="19" t="s">
        <v>609</v>
      </c>
      <c r="D18" s="33" t="s">
        <v>608</v>
      </c>
      <c r="E18" s="2" t="s">
        <v>5</v>
      </c>
      <c r="F18" s="3">
        <f>0.15*2.1*4</f>
        <v>1.26</v>
      </c>
      <c r="G18" s="20"/>
      <c r="H18" s="3">
        <f t="shared" si="0"/>
        <v>0</v>
      </c>
    </row>
    <row r="19" spans="1:9" ht="51" customHeight="1">
      <c r="A19" s="25" t="s">
        <v>33</v>
      </c>
      <c r="B19" s="25">
        <v>2.1800000000000002</v>
      </c>
      <c r="C19" s="33" t="s">
        <v>607</v>
      </c>
      <c r="D19" s="19" t="s">
        <v>606</v>
      </c>
      <c r="E19" s="2" t="s">
        <v>5</v>
      </c>
      <c r="F19" s="3">
        <f>2.72+5.64+2.72+2.45+5.63</f>
        <v>19.16</v>
      </c>
      <c r="G19" s="20"/>
      <c r="H19" s="3">
        <f t="shared" si="0"/>
        <v>0</v>
      </c>
      <c r="I19" t="s">
        <v>25</v>
      </c>
    </row>
    <row r="20" spans="1:9" ht="38.25" customHeight="1">
      <c r="A20" s="25" t="s">
        <v>34</v>
      </c>
      <c r="B20" s="25">
        <v>2.1800000000000002</v>
      </c>
      <c r="C20" s="37" t="s">
        <v>605</v>
      </c>
      <c r="D20" s="19" t="s">
        <v>604</v>
      </c>
      <c r="E20" s="2" t="s">
        <v>5</v>
      </c>
      <c r="F20" s="3">
        <f>(2.06+0.7+7.5+7.4+3.82+3.82+2.27+7.34+0.3)*2.2</f>
        <v>77.461999999999989</v>
      </c>
      <c r="G20" s="20"/>
      <c r="H20" s="3">
        <f t="shared" si="0"/>
        <v>0</v>
      </c>
      <c r="I20" t="s">
        <v>25</v>
      </c>
    </row>
    <row r="21" spans="1:9" ht="45.75" customHeight="1">
      <c r="A21" s="25" t="s">
        <v>35</v>
      </c>
      <c r="B21" s="42" t="s">
        <v>55</v>
      </c>
      <c r="C21" s="45" t="s">
        <v>603</v>
      </c>
      <c r="D21" s="19" t="s">
        <v>602</v>
      </c>
      <c r="E21" s="2" t="s">
        <v>5</v>
      </c>
      <c r="F21" s="3">
        <f>2*1*2.1</f>
        <v>4.2</v>
      </c>
      <c r="G21" s="40"/>
      <c r="H21" s="3">
        <f t="shared" si="0"/>
        <v>0</v>
      </c>
      <c r="I21" t="s">
        <v>26</v>
      </c>
    </row>
    <row r="22" spans="1:9" ht="51" customHeight="1">
      <c r="A22" s="25" t="s">
        <v>36</v>
      </c>
      <c r="B22" s="42" t="s">
        <v>75</v>
      </c>
      <c r="C22" s="19" t="s">
        <v>601</v>
      </c>
      <c r="D22" s="19" t="s">
        <v>600</v>
      </c>
      <c r="E22" s="2" t="s">
        <v>5</v>
      </c>
      <c r="F22" s="3">
        <f>2*1.2</f>
        <v>2.4</v>
      </c>
      <c r="G22" s="20"/>
      <c r="H22" s="3">
        <f t="shared" si="0"/>
        <v>0</v>
      </c>
      <c r="I22" t="s">
        <v>25</v>
      </c>
    </row>
    <row r="23" spans="1:9" ht="39" customHeight="1">
      <c r="A23" s="25" t="s">
        <v>37</v>
      </c>
      <c r="B23" s="42" t="s">
        <v>76</v>
      </c>
      <c r="C23" s="22" t="s">
        <v>599</v>
      </c>
      <c r="D23" s="22" t="s">
        <v>598</v>
      </c>
      <c r="E23" s="43" t="s">
        <v>5</v>
      </c>
      <c r="F23" s="39">
        <f>2.72+5.64+2.72+2.45+5.63</f>
        <v>19.16</v>
      </c>
      <c r="G23" s="38"/>
      <c r="H23" s="39">
        <f t="shared" si="0"/>
        <v>0</v>
      </c>
    </row>
    <row r="24" spans="1:9" ht="42" customHeight="1">
      <c r="A24" s="25" t="s">
        <v>70</v>
      </c>
      <c r="B24" s="4" t="s">
        <v>71</v>
      </c>
      <c r="C24" s="45" t="s">
        <v>597</v>
      </c>
      <c r="D24" s="45" t="s">
        <v>596</v>
      </c>
      <c r="E24" s="43" t="s">
        <v>5</v>
      </c>
      <c r="F24" s="39">
        <f>2.72+5.64+2.72+2.45+5.63</f>
        <v>19.16</v>
      </c>
      <c r="G24" s="38"/>
      <c r="H24" s="39">
        <f t="shared" si="0"/>
        <v>0</v>
      </c>
    </row>
    <row r="25" spans="1:9" ht="45" customHeight="1">
      <c r="A25" s="25" t="s">
        <v>38</v>
      </c>
      <c r="B25" s="32" t="s">
        <v>77</v>
      </c>
      <c r="C25" s="22" t="s">
        <v>595</v>
      </c>
      <c r="D25" s="22" t="s">
        <v>594</v>
      </c>
      <c r="E25" s="2" t="s">
        <v>5</v>
      </c>
      <c r="F25" s="3">
        <f>(2.06+0.7+7.5+7.4+3.82+3.82+2.27+7.34+0.3)*2.4</f>
        <v>84.503999999999976</v>
      </c>
      <c r="G25" s="21"/>
      <c r="H25" s="39">
        <f t="shared" si="0"/>
        <v>0</v>
      </c>
      <c r="I25" t="s">
        <v>25</v>
      </c>
    </row>
    <row r="26" spans="1:9" ht="42.75" customHeight="1">
      <c r="A26" s="25" t="s">
        <v>39</v>
      </c>
      <c r="B26" s="4" t="s">
        <v>53</v>
      </c>
      <c r="C26" s="19" t="s">
        <v>593</v>
      </c>
      <c r="D26" s="26" t="s">
        <v>592</v>
      </c>
      <c r="E26" s="43" t="s">
        <v>5</v>
      </c>
      <c r="F26" s="39">
        <f>2.72+5.64+2.72+2.45+5.63</f>
        <v>19.16</v>
      </c>
      <c r="G26" s="41"/>
      <c r="H26" s="39">
        <f t="shared" si="0"/>
        <v>0</v>
      </c>
    </row>
    <row r="27" spans="1:9" ht="47.25" customHeight="1">
      <c r="A27" s="4" t="s">
        <v>40</v>
      </c>
      <c r="B27" s="4" t="s">
        <v>78</v>
      </c>
      <c r="C27" s="45" t="s">
        <v>591</v>
      </c>
      <c r="D27" s="45" t="s">
        <v>590</v>
      </c>
      <c r="E27" s="2" t="s">
        <v>569</v>
      </c>
      <c r="F27" s="44">
        <v>8</v>
      </c>
      <c r="G27" s="20"/>
      <c r="H27" s="39">
        <f t="shared" si="0"/>
        <v>0</v>
      </c>
    </row>
    <row r="28" spans="1:9" ht="57" customHeight="1">
      <c r="A28" s="4" t="s">
        <v>40</v>
      </c>
      <c r="B28" s="4" t="s">
        <v>78</v>
      </c>
      <c r="C28" s="45" t="s">
        <v>589</v>
      </c>
      <c r="D28" s="45" t="s">
        <v>588</v>
      </c>
      <c r="E28" s="2" t="s">
        <v>569</v>
      </c>
      <c r="F28" s="44">
        <v>1</v>
      </c>
      <c r="G28" s="20"/>
      <c r="H28" s="39">
        <f t="shared" si="0"/>
        <v>0</v>
      </c>
    </row>
    <row r="29" spans="1:9" ht="34.5" customHeight="1">
      <c r="A29" s="4" t="s">
        <v>41</v>
      </c>
      <c r="B29" s="4">
        <v>2.12</v>
      </c>
      <c r="C29" s="19" t="s">
        <v>587</v>
      </c>
      <c r="D29" s="33" t="s">
        <v>586</v>
      </c>
      <c r="E29" s="2" t="s">
        <v>5</v>
      </c>
      <c r="F29" s="3">
        <f>(2.06+0.7+7.5+7.4+3.82+3.82+2.27+7.34+0.3)*0.8+19.16</f>
        <v>47.327999999999996</v>
      </c>
      <c r="G29" s="20"/>
      <c r="H29" s="39">
        <f t="shared" si="0"/>
        <v>0</v>
      </c>
      <c r="I29" t="s">
        <v>25</v>
      </c>
    </row>
    <row r="30" spans="1:9">
      <c r="A30" s="18"/>
      <c r="B30" s="18"/>
      <c r="C30" s="1"/>
      <c r="D30" s="1"/>
      <c r="E30" s="1"/>
      <c r="F30" s="8"/>
      <c r="G30" s="8"/>
      <c r="H30" s="6"/>
    </row>
    <row r="31" spans="1:9" ht="17.25" customHeight="1">
      <c r="A31" s="23" t="s">
        <v>3</v>
      </c>
      <c r="B31" s="34"/>
      <c r="C31" s="443" t="s">
        <v>83</v>
      </c>
      <c r="D31" s="443"/>
      <c r="E31" s="443"/>
      <c r="F31" s="443"/>
      <c r="G31" s="443"/>
      <c r="H31" s="444"/>
    </row>
    <row r="32" spans="1:9" ht="36.75" customHeight="1">
      <c r="A32" s="25" t="s">
        <v>43</v>
      </c>
      <c r="B32" s="32">
        <v>2.1800000000000002</v>
      </c>
      <c r="C32" s="33" t="s">
        <v>585</v>
      </c>
      <c r="D32" s="19" t="s">
        <v>584</v>
      </c>
      <c r="E32" s="2" t="s">
        <v>569</v>
      </c>
      <c r="F32" s="48">
        <v>2</v>
      </c>
      <c r="G32" s="20"/>
      <c r="H32" s="39">
        <f>F32*G32</f>
        <v>0</v>
      </c>
    </row>
    <row r="33" spans="1:8" ht="45" customHeight="1">
      <c r="A33" s="25" t="s">
        <v>44</v>
      </c>
      <c r="B33" s="25">
        <v>2.1800000000000002</v>
      </c>
      <c r="C33" s="19" t="s">
        <v>583</v>
      </c>
      <c r="D33" s="33" t="s">
        <v>582</v>
      </c>
      <c r="E33" s="2" t="s">
        <v>7</v>
      </c>
      <c r="F33" s="10">
        <f>0.65*1*2</f>
        <v>1.3</v>
      </c>
      <c r="G33" s="27"/>
      <c r="H33" s="39">
        <f t="shared" ref="H33:H39" si="1">F33*G33</f>
        <v>0</v>
      </c>
    </row>
    <row r="34" spans="1:8" ht="41.25" customHeight="1">
      <c r="A34" s="25" t="s">
        <v>45</v>
      </c>
      <c r="B34" s="4" t="s">
        <v>69</v>
      </c>
      <c r="C34" s="414" t="s">
        <v>581</v>
      </c>
      <c r="D34" s="413" t="s">
        <v>580</v>
      </c>
      <c r="E34" s="28" t="s">
        <v>5</v>
      </c>
      <c r="F34" s="48">
        <f>(1+2*2.85)*0.3*2</f>
        <v>4.0199999999999996</v>
      </c>
      <c r="G34" s="27"/>
      <c r="H34" s="39">
        <f t="shared" si="1"/>
        <v>0</v>
      </c>
    </row>
    <row r="35" spans="1:8" ht="42.75" customHeight="1">
      <c r="A35" s="4" t="s">
        <v>47</v>
      </c>
      <c r="B35" s="4">
        <v>2.15</v>
      </c>
      <c r="C35" s="22" t="s">
        <v>22</v>
      </c>
      <c r="D35" s="19" t="s">
        <v>72</v>
      </c>
      <c r="E35" s="53" t="s">
        <v>5</v>
      </c>
      <c r="F35" s="49">
        <f>7.5*7.9</f>
        <v>59.25</v>
      </c>
      <c r="G35" s="46"/>
      <c r="H35" s="39">
        <f t="shared" si="1"/>
        <v>0</v>
      </c>
    </row>
    <row r="36" spans="1:8" ht="32.25" customHeight="1">
      <c r="A36" s="4" t="s">
        <v>46</v>
      </c>
      <c r="B36" s="32">
        <v>2.14</v>
      </c>
      <c r="C36" s="26" t="s">
        <v>23</v>
      </c>
      <c r="D36" s="19" t="s">
        <v>73</v>
      </c>
      <c r="E36" s="43" t="s">
        <v>5</v>
      </c>
      <c r="F36" s="51">
        <f>2.5*2.5</f>
        <v>6.25</v>
      </c>
      <c r="G36" s="46"/>
      <c r="H36" s="39">
        <f t="shared" si="1"/>
        <v>0</v>
      </c>
    </row>
    <row r="37" spans="1:8" ht="39" customHeight="1">
      <c r="A37" s="25" t="s">
        <v>48</v>
      </c>
      <c r="B37" s="4">
        <v>2.11</v>
      </c>
      <c r="C37" s="19" t="s">
        <v>579</v>
      </c>
      <c r="D37" s="60" t="s">
        <v>578</v>
      </c>
      <c r="E37" s="43" t="s">
        <v>5</v>
      </c>
      <c r="F37" s="10">
        <f>(0.8*2+1.3)*2+0.4*3+0.6*2.5</f>
        <v>8.5</v>
      </c>
      <c r="G37" s="20"/>
      <c r="H37" s="39">
        <f t="shared" si="1"/>
        <v>0</v>
      </c>
    </row>
    <row r="38" spans="1:8" ht="41.25" customHeight="1">
      <c r="A38" s="25" t="s">
        <v>49</v>
      </c>
      <c r="B38" s="4" t="s">
        <v>53</v>
      </c>
      <c r="C38" s="19" t="s">
        <v>577</v>
      </c>
      <c r="D38" s="19" t="s">
        <v>576</v>
      </c>
      <c r="E38" s="43" t="s">
        <v>5</v>
      </c>
      <c r="F38" s="10">
        <f>2*2.4</f>
        <v>4.8</v>
      </c>
      <c r="G38" s="20"/>
      <c r="H38" s="39">
        <f t="shared" si="1"/>
        <v>0</v>
      </c>
    </row>
    <row r="39" spans="1:8" ht="39.75" customHeight="1">
      <c r="A39" s="4" t="s">
        <v>50</v>
      </c>
      <c r="B39" s="4">
        <v>2.16</v>
      </c>
      <c r="C39" s="19" t="s">
        <v>24</v>
      </c>
      <c r="D39" s="19" t="s">
        <v>74</v>
      </c>
      <c r="E39" s="17" t="s">
        <v>6</v>
      </c>
      <c r="F39" s="10">
        <f>(1+2+2.5*2)*2</f>
        <v>16</v>
      </c>
      <c r="G39" s="20"/>
      <c r="H39" s="39">
        <f t="shared" si="1"/>
        <v>0</v>
      </c>
    </row>
    <row r="40" spans="1:8" ht="15" customHeight="1">
      <c r="A40" s="18"/>
      <c r="B40" s="18"/>
      <c r="C40" s="1"/>
      <c r="D40" s="1"/>
      <c r="E40" s="1"/>
      <c r="F40" s="8"/>
      <c r="G40" s="8"/>
      <c r="H40" s="6"/>
    </row>
    <row r="41" spans="1:8" ht="26.25" customHeight="1">
      <c r="A41" s="23" t="s">
        <v>4</v>
      </c>
      <c r="B41" s="34"/>
      <c r="C41" s="443" t="s">
        <v>84</v>
      </c>
      <c r="D41" s="443"/>
      <c r="E41" s="443"/>
      <c r="F41" s="443"/>
      <c r="G41" s="443"/>
      <c r="H41" s="444"/>
    </row>
    <row r="42" spans="1:8" ht="37.5" customHeight="1">
      <c r="A42" s="25" t="s">
        <v>42</v>
      </c>
      <c r="B42" s="32">
        <v>2.11</v>
      </c>
      <c r="C42" s="59" t="s">
        <v>575</v>
      </c>
      <c r="D42" s="60" t="s">
        <v>574</v>
      </c>
      <c r="E42" s="2" t="s">
        <v>569</v>
      </c>
      <c r="F42" s="44">
        <v>3</v>
      </c>
      <c r="G42" s="41"/>
      <c r="H42" s="39">
        <f>F42*G42</f>
        <v>0</v>
      </c>
    </row>
    <row r="43" spans="1:8" ht="39.75" customHeight="1">
      <c r="A43" s="25" t="s">
        <v>51</v>
      </c>
      <c r="B43" s="32">
        <v>2.11</v>
      </c>
      <c r="C43" s="47" t="s">
        <v>573</v>
      </c>
      <c r="D43" s="47" t="s">
        <v>572</v>
      </c>
      <c r="E43" s="2" t="s">
        <v>569</v>
      </c>
      <c r="F43" s="11">
        <v>2</v>
      </c>
      <c r="G43" s="41"/>
      <c r="H43" s="39">
        <f>F43*G43</f>
        <v>0</v>
      </c>
    </row>
    <row r="44" spans="1:8" ht="30" customHeight="1">
      <c r="A44" s="4" t="s">
        <v>52</v>
      </c>
      <c r="B44" s="32">
        <v>2.11</v>
      </c>
      <c r="C44" s="60" t="s">
        <v>571</v>
      </c>
      <c r="D44" s="47" t="s">
        <v>570</v>
      </c>
      <c r="E44" s="2" t="s">
        <v>569</v>
      </c>
      <c r="F44" s="11">
        <v>1</v>
      </c>
      <c r="G44" s="21"/>
      <c r="H44" s="39">
        <f>F44*G44</f>
        <v>0</v>
      </c>
    </row>
    <row r="45" spans="1:8" ht="64.5" customHeight="1">
      <c r="A45" s="18"/>
      <c r="B45" s="18"/>
      <c r="C45" s="1"/>
      <c r="D45" s="1"/>
      <c r="E45" s="1"/>
      <c r="F45" s="8"/>
      <c r="G45" s="8"/>
      <c r="H45" s="6"/>
    </row>
    <row r="46" spans="1:8">
      <c r="A46"/>
      <c r="B46" s="445" t="s">
        <v>81</v>
      </c>
      <c r="C46" s="446"/>
      <c r="D46" s="446"/>
      <c r="E46" s="446"/>
      <c r="F46" s="446"/>
      <c r="G46" s="446"/>
      <c r="H46" s="447"/>
    </row>
    <row r="47" spans="1:8">
      <c r="A47" s="12"/>
      <c r="B47" s="12"/>
      <c r="C47" s="5"/>
      <c r="D47" s="5"/>
      <c r="E47" s="5"/>
      <c r="F47" s="7"/>
      <c r="G47" s="7"/>
      <c r="H47" s="7"/>
    </row>
    <row r="48" spans="1:8" ht="18" customHeight="1">
      <c r="A48" s="35"/>
      <c r="B48" s="52" t="s">
        <v>0</v>
      </c>
      <c r="C48" s="437" t="str">
        <f>C6</f>
        <v>MARKING THE PARKING PLACE/ ОБЕЛЕЖАВАЊЕ ПАРКИНГ МЕСТА</v>
      </c>
      <c r="D48" s="438"/>
      <c r="E48" s="438"/>
      <c r="F48" s="439"/>
      <c r="G48" s="408"/>
      <c r="H48" s="409">
        <f>H8</f>
        <v>0</v>
      </c>
    </row>
    <row r="49" spans="1:8">
      <c r="A49" s="35"/>
      <c r="B49" s="52" t="s">
        <v>1</v>
      </c>
      <c r="C49" s="437" t="str">
        <f>C9</f>
        <v>ADJUSTING THE ENTRANCE / ПРИЛАГОЂАВАЊЕ УЛАЗА</v>
      </c>
      <c r="D49" s="438"/>
      <c r="E49" s="438"/>
      <c r="F49" s="439"/>
      <c r="G49" s="408"/>
      <c r="H49" s="409">
        <f>SUM(H11:H12)</f>
        <v>0</v>
      </c>
    </row>
    <row r="50" spans="1:8">
      <c r="A50" s="35"/>
      <c r="B50" s="52" t="s">
        <v>2</v>
      </c>
      <c r="C50" s="432" t="str">
        <f>C14</f>
        <v>TOILET ADJUSTMENT / ПРИЛАГОЂАВАЊЕ ТОАЛЕТА</v>
      </c>
      <c r="D50" s="433"/>
      <c r="E50" s="433"/>
      <c r="F50" s="434"/>
      <c r="G50" s="70"/>
      <c r="H50" s="409">
        <f>SUM(H16:H29)</f>
        <v>0</v>
      </c>
    </row>
    <row r="51" spans="1:8">
      <c r="A51" s="35"/>
      <c r="B51" s="52" t="s">
        <v>3</v>
      </c>
      <c r="C51" s="432" t="str">
        <f>C31</f>
        <v>WORKS ON A LIFT / РАДОВИ НА ЛИФТУ</v>
      </c>
      <c r="D51" s="433"/>
      <c r="E51" s="433"/>
      <c r="F51" s="434"/>
      <c r="G51" s="408"/>
      <c r="H51" s="409">
        <f>SUM(H32:H39)</f>
        <v>0</v>
      </c>
    </row>
    <row r="52" spans="1:8" ht="15.75" thickBot="1">
      <c r="A52" s="35"/>
      <c r="B52" s="52" t="s">
        <v>4</v>
      </c>
      <c r="C52" s="432" t="str">
        <f>C41</f>
        <v>ACCESSIBILITY MARKS/ ОЗНАКЕ ПРИСТУПАЧНОСТИ</v>
      </c>
      <c r="D52" s="433"/>
      <c r="E52" s="433"/>
      <c r="F52" s="434"/>
      <c r="G52" s="76"/>
      <c r="H52" s="77">
        <f>SUM(H42:H44)</f>
        <v>0</v>
      </c>
    </row>
    <row r="53" spans="1:8" ht="30.75" customHeight="1" thickBot="1">
      <c r="A53" s="36"/>
      <c r="B53" s="435" t="s">
        <v>621</v>
      </c>
      <c r="C53" s="436"/>
      <c r="D53" s="436"/>
      <c r="E53" s="436"/>
      <c r="F53" s="436"/>
      <c r="G53" s="410"/>
      <c r="H53" s="75">
        <f>SUM(H48:H52)</f>
        <v>0</v>
      </c>
    </row>
    <row r="54" spans="1:8">
      <c r="A54" s="16"/>
      <c r="B54" s="16"/>
      <c r="C54" s="425"/>
      <c r="D54" s="425"/>
      <c r="E54" s="425"/>
      <c r="F54" s="425"/>
      <c r="G54" s="426"/>
      <c r="H54" s="426"/>
    </row>
  </sheetData>
  <mergeCells count="16">
    <mergeCell ref="C54:F54"/>
    <mergeCell ref="G54:H54"/>
    <mergeCell ref="A2:G2"/>
    <mergeCell ref="A3:H3"/>
    <mergeCell ref="C51:F51"/>
    <mergeCell ref="C52:F52"/>
    <mergeCell ref="B53:F53"/>
    <mergeCell ref="C49:F49"/>
    <mergeCell ref="C50:F50"/>
    <mergeCell ref="C6:H6"/>
    <mergeCell ref="C9:H9"/>
    <mergeCell ref="C14:H14"/>
    <mergeCell ref="C48:F48"/>
    <mergeCell ref="C31:H31"/>
    <mergeCell ref="C41:H41"/>
    <mergeCell ref="B46:H46"/>
  </mergeCells>
  <pageMargins left="0.98425196850393704" right="0.59055118110236204" top="0.74803149606299202" bottom="0.74803149606299202" header="0.31496062992126" footer="0.31496062992126"/>
  <pageSetup paperSize="9" scale="50" fitToHeight="0" orientation="portrait" r:id="rId1"/>
  <rowBreaks count="1" manualBreakCount="1">
    <brk id="39"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4"/>
  <sheetViews>
    <sheetView showZeros="0" view="pageBreakPreview" zoomScaleNormal="100" zoomScaleSheetLayoutView="100" workbookViewId="0">
      <selection activeCell="G4" sqref="G4:H4"/>
    </sheetView>
  </sheetViews>
  <sheetFormatPr defaultColWidth="9.140625" defaultRowHeight="15"/>
  <cols>
    <col min="1" max="1" width="7.28515625" style="80" customWidth="1"/>
    <col min="2" max="2" width="9" style="80" customWidth="1"/>
    <col min="3" max="4" width="38.7109375" style="78" customWidth="1"/>
    <col min="5" max="5" width="6.5703125" style="78" customWidth="1"/>
    <col min="6" max="6" width="9" style="79" bestFit="1" customWidth="1"/>
    <col min="7" max="7" width="12.5703125" style="79" customWidth="1"/>
    <col min="8" max="8" width="16.5703125" style="79" customWidth="1"/>
    <col min="9" max="9" width="12.42578125" style="78" customWidth="1"/>
    <col min="10" max="10" width="9.140625" style="78"/>
    <col min="11" max="11" width="11.7109375" style="78" bestFit="1" customWidth="1"/>
    <col min="12" max="16384" width="9.140625" style="78"/>
  </cols>
  <sheetData>
    <row r="1" spans="1:8">
      <c r="A1" s="126"/>
      <c r="B1" s="125"/>
      <c r="C1" s="124"/>
      <c r="D1" s="124"/>
      <c r="E1" s="124"/>
      <c r="F1" s="123"/>
      <c r="G1" s="123"/>
      <c r="H1" s="122"/>
    </row>
    <row r="2" spans="1:8" ht="56.25" customHeight="1">
      <c r="A2" s="472" t="s">
        <v>128</v>
      </c>
      <c r="B2" s="472"/>
      <c r="C2" s="472"/>
      <c r="D2" s="472"/>
      <c r="E2" s="472"/>
      <c r="F2" s="472"/>
      <c r="G2" s="473"/>
      <c r="H2" s="121"/>
    </row>
    <row r="3" spans="1:8" ht="18" customHeight="1">
      <c r="A3" s="429" t="s">
        <v>127</v>
      </c>
      <c r="B3" s="430"/>
      <c r="C3" s="430"/>
      <c r="D3" s="430"/>
      <c r="E3" s="430"/>
      <c r="F3" s="430"/>
      <c r="G3" s="430"/>
      <c r="H3" s="474"/>
    </row>
    <row r="4" spans="1:8" ht="51">
      <c r="A4" s="55" t="s">
        <v>9</v>
      </c>
      <c r="B4" s="56" t="s">
        <v>10</v>
      </c>
      <c r="C4" s="56" t="s">
        <v>11</v>
      </c>
      <c r="D4" s="56" t="s">
        <v>61</v>
      </c>
      <c r="E4" s="56" t="s">
        <v>12</v>
      </c>
      <c r="F4" s="57" t="s">
        <v>13</v>
      </c>
      <c r="G4" s="329" t="s">
        <v>623</v>
      </c>
      <c r="H4" s="328" t="s">
        <v>622</v>
      </c>
    </row>
    <row r="5" spans="1:8">
      <c r="A5" s="81"/>
      <c r="B5" s="81"/>
      <c r="C5" s="86"/>
      <c r="D5" s="86"/>
      <c r="E5" s="86"/>
      <c r="F5" s="85"/>
      <c r="G5" s="85"/>
      <c r="H5" s="85"/>
    </row>
    <row r="6" spans="1:8">
      <c r="A6" s="101" t="s">
        <v>0</v>
      </c>
      <c r="B6" s="100"/>
      <c r="C6" s="475" t="s">
        <v>126</v>
      </c>
      <c r="D6" s="476"/>
      <c r="E6" s="476"/>
      <c r="F6" s="476"/>
      <c r="G6" s="476"/>
      <c r="H6" s="477"/>
    </row>
    <row r="7" spans="1:8" ht="65.25" customHeight="1">
      <c r="A7" s="99" t="s">
        <v>125</v>
      </c>
      <c r="B7" s="99">
        <v>2</v>
      </c>
      <c r="C7" s="108" t="s">
        <v>511</v>
      </c>
      <c r="D7" s="97" t="s">
        <v>512</v>
      </c>
      <c r="E7" s="120" t="s">
        <v>119</v>
      </c>
      <c r="F7" s="94">
        <v>1</v>
      </c>
      <c r="G7" s="95"/>
      <c r="H7" s="94">
        <f>+F7*G7</f>
        <v>0</v>
      </c>
    </row>
    <row r="8" spans="1:8" ht="75" customHeight="1">
      <c r="A8" s="99" t="s">
        <v>124</v>
      </c>
      <c r="B8" s="99">
        <v>2.19</v>
      </c>
      <c r="C8" s="98" t="s">
        <v>513</v>
      </c>
      <c r="D8" s="97" t="s">
        <v>514</v>
      </c>
      <c r="E8" s="120" t="s">
        <v>119</v>
      </c>
      <c r="F8" s="94">
        <v>1</v>
      </c>
      <c r="G8" s="95"/>
      <c r="H8" s="94">
        <f>+F8*G8</f>
        <v>0</v>
      </c>
    </row>
    <row r="9" spans="1:8" ht="75" customHeight="1">
      <c r="A9" s="99" t="s">
        <v>123</v>
      </c>
      <c r="B9" s="99">
        <v>2.1800000000000002</v>
      </c>
      <c r="C9" s="98" t="s">
        <v>515</v>
      </c>
      <c r="D9" s="98" t="s">
        <v>516</v>
      </c>
      <c r="E9" s="96" t="s">
        <v>5</v>
      </c>
      <c r="F9" s="94">
        <v>5</v>
      </c>
      <c r="G9" s="95"/>
      <c r="H9" s="94">
        <f>+F9*G9</f>
        <v>0</v>
      </c>
    </row>
    <row r="10" spans="1:8" ht="96.75" customHeight="1">
      <c r="A10" s="99" t="s">
        <v>122</v>
      </c>
      <c r="B10" s="99">
        <v>2.1800000000000002</v>
      </c>
      <c r="C10" s="98" t="s">
        <v>121</v>
      </c>
      <c r="D10" s="98" t="s">
        <v>120</v>
      </c>
      <c r="E10" s="120" t="s">
        <v>119</v>
      </c>
      <c r="F10" s="94">
        <v>1</v>
      </c>
      <c r="G10" s="95"/>
      <c r="H10" s="94">
        <f>+F10*G10</f>
        <v>0</v>
      </c>
    </row>
    <row r="11" spans="1:8">
      <c r="A11" s="118"/>
      <c r="B11" s="118"/>
      <c r="C11" s="117"/>
      <c r="D11" s="117"/>
      <c r="E11" s="116"/>
      <c r="F11" s="114"/>
      <c r="G11" s="115"/>
      <c r="H11" s="119">
        <f>+SUM(H7:H10)</f>
        <v>0</v>
      </c>
    </row>
    <row r="12" spans="1:8">
      <c r="A12" s="118"/>
      <c r="B12" s="118"/>
      <c r="C12" s="117"/>
      <c r="D12" s="117"/>
      <c r="E12" s="116"/>
      <c r="F12" s="114"/>
      <c r="G12" s="115"/>
      <c r="H12" s="114"/>
    </row>
    <row r="13" spans="1:8">
      <c r="A13" s="101" t="s">
        <v>1</v>
      </c>
      <c r="B13" s="100"/>
      <c r="C13" s="466" t="s">
        <v>118</v>
      </c>
      <c r="D13" s="466"/>
      <c r="E13" s="462"/>
      <c r="F13" s="462"/>
      <c r="G13" s="462"/>
      <c r="H13" s="462"/>
    </row>
    <row r="14" spans="1:8" ht="38.25">
      <c r="A14" s="107" t="s">
        <v>117</v>
      </c>
      <c r="B14" s="99">
        <v>2.19</v>
      </c>
      <c r="C14" s="113" t="s">
        <v>517</v>
      </c>
      <c r="D14" s="112" t="s">
        <v>518</v>
      </c>
      <c r="E14" s="111" t="s">
        <v>7</v>
      </c>
      <c r="F14" s="110">
        <f>0.2*10</f>
        <v>2</v>
      </c>
      <c r="G14" s="109"/>
      <c r="H14" s="94">
        <f t="shared" ref="H14:H21" si="0">+F14*G14</f>
        <v>0</v>
      </c>
    </row>
    <row r="15" spans="1:8" ht="63" customHeight="1">
      <c r="A15" s="107" t="s">
        <v>116</v>
      </c>
      <c r="B15" s="99">
        <v>2.19</v>
      </c>
      <c r="C15" s="108" t="s">
        <v>519</v>
      </c>
      <c r="D15" s="98" t="s">
        <v>520</v>
      </c>
      <c r="E15" s="96" t="s">
        <v>7</v>
      </c>
      <c r="F15" s="94">
        <v>30</v>
      </c>
      <c r="G15" s="95"/>
      <c r="H15" s="94">
        <f t="shared" si="0"/>
        <v>0</v>
      </c>
    </row>
    <row r="16" spans="1:8" ht="75.75" customHeight="1">
      <c r="A16" s="107" t="s">
        <v>115</v>
      </c>
      <c r="B16" s="99">
        <v>2.19</v>
      </c>
      <c r="C16" s="108" t="s">
        <v>521</v>
      </c>
      <c r="D16" s="98" t="s">
        <v>522</v>
      </c>
      <c r="E16" s="96" t="s">
        <v>7</v>
      </c>
      <c r="F16" s="94">
        <v>10</v>
      </c>
      <c r="G16" s="95"/>
      <c r="H16" s="94">
        <f t="shared" si="0"/>
        <v>0</v>
      </c>
    </row>
    <row r="17" spans="1:8" ht="48.75" customHeight="1">
      <c r="A17" s="107" t="s">
        <v>114</v>
      </c>
      <c r="B17" s="99">
        <v>2.19</v>
      </c>
      <c r="C17" s="98" t="s">
        <v>523</v>
      </c>
      <c r="D17" s="98" t="s">
        <v>524</v>
      </c>
      <c r="E17" s="96" t="s">
        <v>7</v>
      </c>
      <c r="F17" s="94">
        <v>1.5</v>
      </c>
      <c r="G17" s="95"/>
      <c r="H17" s="94">
        <f t="shared" si="0"/>
        <v>0</v>
      </c>
    </row>
    <row r="18" spans="1:8" ht="38.25">
      <c r="A18" s="107" t="s">
        <v>113</v>
      </c>
      <c r="B18" s="99">
        <v>2.19</v>
      </c>
      <c r="C18" s="98" t="s">
        <v>525</v>
      </c>
      <c r="D18" s="98" t="s">
        <v>526</v>
      </c>
      <c r="E18" s="96" t="s">
        <v>7</v>
      </c>
      <c r="F18" s="94">
        <v>2</v>
      </c>
      <c r="G18" s="95"/>
      <c r="H18" s="94">
        <f t="shared" si="0"/>
        <v>0</v>
      </c>
    </row>
    <row r="19" spans="1:8" ht="44.25" customHeight="1">
      <c r="A19" s="107" t="s">
        <v>112</v>
      </c>
      <c r="B19" s="99">
        <v>2.19</v>
      </c>
      <c r="C19" s="108" t="s">
        <v>527</v>
      </c>
      <c r="D19" s="98" t="s">
        <v>528</v>
      </c>
      <c r="E19" s="96" t="s">
        <v>7</v>
      </c>
      <c r="F19" s="94">
        <v>8</v>
      </c>
      <c r="G19" s="95"/>
      <c r="H19" s="94">
        <f t="shared" si="0"/>
        <v>0</v>
      </c>
    </row>
    <row r="20" spans="1:8" ht="42.75" customHeight="1">
      <c r="A20" s="107" t="s">
        <v>111</v>
      </c>
      <c r="B20" s="99">
        <v>2.19</v>
      </c>
      <c r="C20" s="98" t="s">
        <v>529</v>
      </c>
      <c r="D20" s="98" t="s">
        <v>530</v>
      </c>
      <c r="E20" s="96" t="s">
        <v>7</v>
      </c>
      <c r="F20" s="94">
        <v>3</v>
      </c>
      <c r="G20" s="95"/>
      <c r="H20" s="94">
        <f t="shared" si="0"/>
        <v>0</v>
      </c>
    </row>
    <row r="21" spans="1:8" ht="75.75" customHeight="1">
      <c r="A21" s="99" t="s">
        <v>110</v>
      </c>
      <c r="B21" s="99">
        <v>2.19</v>
      </c>
      <c r="C21" s="108" t="s">
        <v>531</v>
      </c>
      <c r="D21" s="98" t="s">
        <v>532</v>
      </c>
      <c r="E21" s="96" t="s">
        <v>7</v>
      </c>
      <c r="F21" s="94">
        <f>19+0.2*10</f>
        <v>21</v>
      </c>
      <c r="G21" s="95"/>
      <c r="H21" s="94">
        <f t="shared" si="0"/>
        <v>0</v>
      </c>
    </row>
    <row r="22" spans="1:8">
      <c r="A22" s="90"/>
      <c r="B22" s="90"/>
      <c r="C22" s="93"/>
      <c r="D22" s="93"/>
      <c r="E22" s="93"/>
      <c r="F22" s="92"/>
      <c r="G22" s="92"/>
      <c r="H22" s="91">
        <f>+SUM(H14:H21)</f>
        <v>0</v>
      </c>
    </row>
    <row r="23" spans="1:8">
      <c r="A23" s="90"/>
      <c r="B23" s="90"/>
      <c r="C23" s="93"/>
      <c r="D23" s="93"/>
      <c r="E23" s="93"/>
      <c r="F23" s="92"/>
      <c r="G23" s="92"/>
      <c r="H23" s="91"/>
    </row>
    <row r="24" spans="1:8">
      <c r="A24" s="101" t="s">
        <v>2</v>
      </c>
      <c r="B24" s="100"/>
      <c r="C24" s="466" t="s">
        <v>109</v>
      </c>
      <c r="D24" s="466"/>
      <c r="E24" s="462"/>
      <c r="F24" s="462"/>
      <c r="G24" s="462"/>
      <c r="H24" s="462"/>
    </row>
    <row r="25" spans="1:8" ht="67.5" customHeight="1">
      <c r="A25" s="107" t="s">
        <v>108</v>
      </c>
      <c r="B25" s="99" t="s">
        <v>105</v>
      </c>
      <c r="C25" s="98" t="s">
        <v>533</v>
      </c>
      <c r="D25" s="98" t="s">
        <v>534</v>
      </c>
      <c r="E25" s="96" t="s">
        <v>104</v>
      </c>
      <c r="F25" s="94">
        <v>7</v>
      </c>
      <c r="G25" s="95"/>
      <c r="H25" s="94">
        <f>+F25*G25</f>
        <v>0</v>
      </c>
    </row>
    <row r="26" spans="1:8" ht="69.75" customHeight="1">
      <c r="A26" s="107" t="s">
        <v>107</v>
      </c>
      <c r="B26" s="99" t="s">
        <v>105</v>
      </c>
      <c r="C26" s="98" t="s">
        <v>535</v>
      </c>
      <c r="D26" s="98" t="s">
        <v>536</v>
      </c>
      <c r="E26" s="96" t="s">
        <v>104</v>
      </c>
      <c r="F26" s="94">
        <v>6</v>
      </c>
      <c r="G26" s="95"/>
      <c r="H26" s="94">
        <f>+F26*G26</f>
        <v>0</v>
      </c>
    </row>
    <row r="27" spans="1:8" ht="69" customHeight="1">
      <c r="A27" s="99" t="s">
        <v>106</v>
      </c>
      <c r="B27" s="99" t="s">
        <v>105</v>
      </c>
      <c r="C27" s="98" t="s">
        <v>537</v>
      </c>
      <c r="D27" s="98" t="s">
        <v>538</v>
      </c>
      <c r="E27" s="96" t="s">
        <v>104</v>
      </c>
      <c r="F27" s="94">
        <v>2</v>
      </c>
      <c r="G27" s="95"/>
      <c r="H27" s="94">
        <f>+F27*G27</f>
        <v>0</v>
      </c>
    </row>
    <row r="28" spans="1:8">
      <c r="A28" s="90"/>
      <c r="B28" s="90"/>
      <c r="C28" s="93"/>
      <c r="D28" s="93"/>
      <c r="E28" s="93"/>
      <c r="F28" s="92"/>
      <c r="G28" s="92"/>
      <c r="H28" s="91">
        <f>+SUM(H25:H27)</f>
        <v>0</v>
      </c>
    </row>
    <row r="29" spans="1:8">
      <c r="A29" s="90"/>
      <c r="B29" s="90"/>
      <c r="C29" s="93"/>
      <c r="D29" s="93"/>
      <c r="E29" s="93"/>
      <c r="F29" s="92"/>
      <c r="G29" s="92"/>
      <c r="H29" s="91"/>
    </row>
    <row r="30" spans="1:8">
      <c r="A30" s="106" t="s">
        <v>3</v>
      </c>
      <c r="B30" s="105"/>
      <c r="C30" s="462" t="s">
        <v>103</v>
      </c>
      <c r="D30" s="462"/>
      <c r="E30" s="462"/>
      <c r="F30" s="462"/>
      <c r="G30" s="462"/>
      <c r="H30" s="462"/>
    </row>
    <row r="31" spans="1:8" ht="51">
      <c r="A31" s="99" t="s">
        <v>102</v>
      </c>
      <c r="B31" s="99">
        <v>2.31</v>
      </c>
      <c r="C31" s="97" t="s">
        <v>539</v>
      </c>
      <c r="D31" s="97" t="s">
        <v>540</v>
      </c>
      <c r="E31" s="96" t="s">
        <v>101</v>
      </c>
      <c r="F31" s="104">
        <v>1100</v>
      </c>
      <c r="G31" s="103"/>
      <c r="H31" s="94">
        <f>+F31*G31</f>
        <v>0</v>
      </c>
    </row>
    <row r="32" spans="1:8">
      <c r="A32" s="90"/>
      <c r="B32" s="90"/>
      <c r="C32" s="93"/>
      <c r="D32" s="93"/>
      <c r="E32" s="93"/>
      <c r="F32" s="92"/>
      <c r="G32" s="92"/>
      <c r="H32" s="91">
        <f>+H31</f>
        <v>0</v>
      </c>
    </row>
    <row r="33" spans="1:8">
      <c r="A33" s="90"/>
      <c r="B33" s="90"/>
      <c r="C33" s="93"/>
      <c r="D33" s="93"/>
      <c r="E33" s="93"/>
      <c r="F33" s="92"/>
      <c r="G33" s="92"/>
      <c r="H33" s="91"/>
    </row>
    <row r="34" spans="1:8">
      <c r="A34" s="101" t="s">
        <v>4</v>
      </c>
      <c r="B34" s="100"/>
      <c r="C34" s="466" t="s">
        <v>100</v>
      </c>
      <c r="D34" s="466"/>
      <c r="E34" s="462"/>
      <c r="F34" s="462"/>
      <c r="G34" s="462"/>
      <c r="H34" s="462"/>
    </row>
    <row r="35" spans="1:8" ht="51">
      <c r="A35" s="99" t="s">
        <v>99</v>
      </c>
      <c r="B35" s="99">
        <v>2.33</v>
      </c>
      <c r="C35" s="98" t="s">
        <v>541</v>
      </c>
      <c r="D35" s="98" t="s">
        <v>542</v>
      </c>
      <c r="E35" s="96" t="s">
        <v>98</v>
      </c>
      <c r="F35" s="94">
        <v>1600</v>
      </c>
      <c r="G35" s="95"/>
      <c r="H35" s="94">
        <f>+F35*G35</f>
        <v>0</v>
      </c>
    </row>
    <row r="36" spans="1:8" ht="38.25">
      <c r="A36" s="99" t="s">
        <v>97</v>
      </c>
      <c r="B36" s="99">
        <v>2.33</v>
      </c>
      <c r="C36" s="97" t="s">
        <v>544</v>
      </c>
      <c r="D36" s="97" t="s">
        <v>543</v>
      </c>
      <c r="E36" s="102" t="s">
        <v>96</v>
      </c>
      <c r="F36" s="94">
        <v>13</v>
      </c>
      <c r="G36" s="95"/>
      <c r="H36" s="94">
        <f>+F36*G36</f>
        <v>0</v>
      </c>
    </row>
    <row r="37" spans="1:8">
      <c r="A37" s="90"/>
      <c r="B37" s="90"/>
      <c r="C37" s="93"/>
      <c r="D37" s="93"/>
      <c r="E37" s="93"/>
      <c r="F37" s="92"/>
      <c r="G37" s="92"/>
      <c r="H37" s="91">
        <f>+SUM(H35:H36)</f>
        <v>0</v>
      </c>
    </row>
    <row r="38" spans="1:8">
      <c r="A38" s="90"/>
      <c r="B38" s="90"/>
      <c r="C38" s="93"/>
      <c r="D38" s="93"/>
      <c r="E38" s="93"/>
      <c r="F38" s="92"/>
      <c r="G38" s="92"/>
      <c r="H38" s="91"/>
    </row>
    <row r="39" spans="1:8">
      <c r="A39" s="101" t="s">
        <v>95</v>
      </c>
      <c r="B39" s="100"/>
      <c r="C39" s="467" t="s">
        <v>94</v>
      </c>
      <c r="D39" s="468"/>
      <c r="E39" s="468"/>
      <c r="F39" s="468"/>
      <c r="G39" s="468"/>
      <c r="H39" s="466"/>
    </row>
    <row r="40" spans="1:8" ht="51">
      <c r="A40" s="99" t="s">
        <v>93</v>
      </c>
      <c r="B40" s="99">
        <v>2.3199999999999998</v>
      </c>
      <c r="C40" s="98" t="s">
        <v>545</v>
      </c>
      <c r="D40" s="97" t="s">
        <v>546</v>
      </c>
      <c r="E40" s="96" t="s">
        <v>92</v>
      </c>
      <c r="F40" s="94">
        <v>1</v>
      </c>
      <c r="G40" s="95"/>
      <c r="H40" s="94">
        <f>+F40*G40</f>
        <v>0</v>
      </c>
    </row>
    <row r="41" spans="1:8">
      <c r="A41" s="90"/>
      <c r="B41" s="90"/>
      <c r="C41" s="93"/>
      <c r="D41" s="93"/>
      <c r="E41" s="93"/>
      <c r="F41" s="92"/>
      <c r="G41" s="92"/>
      <c r="H41" s="91">
        <f>+SUM(H40)</f>
        <v>0</v>
      </c>
    </row>
    <row r="42" spans="1:8">
      <c r="A42" s="90"/>
      <c r="B42" s="90"/>
      <c r="C42" s="93"/>
      <c r="D42" s="93"/>
      <c r="E42" s="93"/>
      <c r="F42" s="92"/>
      <c r="G42" s="92"/>
      <c r="H42" s="91"/>
    </row>
    <row r="43" spans="1:8">
      <c r="A43" s="90"/>
      <c r="B43" s="90"/>
      <c r="C43" s="93"/>
      <c r="D43" s="93"/>
      <c r="E43" s="93"/>
      <c r="F43" s="92"/>
      <c r="G43" s="92"/>
      <c r="H43" s="91"/>
    </row>
    <row r="44" spans="1:8">
      <c r="A44" s="90"/>
      <c r="B44" s="90"/>
      <c r="C44" s="89"/>
      <c r="D44" s="89"/>
      <c r="E44" s="89"/>
      <c r="F44" s="88"/>
      <c r="G44" s="88"/>
      <c r="H44" s="87"/>
    </row>
    <row r="45" spans="1:8">
      <c r="A45" s="78"/>
      <c r="B45" s="469" t="s">
        <v>21</v>
      </c>
      <c r="C45" s="470"/>
      <c r="D45" s="470"/>
      <c r="E45" s="470"/>
      <c r="F45" s="470"/>
      <c r="G45" s="470"/>
      <c r="H45" s="471"/>
    </row>
    <row r="46" spans="1:8">
      <c r="A46" s="81"/>
      <c r="B46" s="81"/>
      <c r="C46" s="86"/>
      <c r="D46" s="86"/>
      <c r="E46" s="86"/>
      <c r="F46" s="85"/>
      <c r="G46" s="85"/>
      <c r="H46" s="85"/>
    </row>
    <row r="47" spans="1:8">
      <c r="A47" s="84"/>
      <c r="B47" s="83" t="s">
        <v>91</v>
      </c>
      <c r="C47" s="452" t="str">
        <f>C6</f>
        <v>PREPARATORY WORKS</v>
      </c>
      <c r="D47" s="453"/>
      <c r="E47" s="453"/>
      <c r="F47" s="454"/>
      <c r="G47" s="455">
        <f>+H11</f>
        <v>0</v>
      </c>
      <c r="H47" s="456"/>
    </row>
    <row r="48" spans="1:8">
      <c r="A48" s="84"/>
      <c r="B48" s="83" t="s">
        <v>90</v>
      </c>
      <c r="C48" s="452" t="str">
        <f>+C13</f>
        <v>EARTH WORKS</v>
      </c>
      <c r="D48" s="453"/>
      <c r="E48" s="453"/>
      <c r="F48" s="454"/>
      <c r="G48" s="455">
        <f>+H22</f>
        <v>0</v>
      </c>
      <c r="H48" s="456"/>
    </row>
    <row r="49" spans="1:9" ht="20.25" customHeight="1">
      <c r="A49" s="84"/>
      <c r="B49" s="83" t="s">
        <v>89</v>
      </c>
      <c r="C49" s="463" t="str">
        <f>+C24</f>
        <v xml:space="preserve">CONCRETE AND REINFORCED CONCRETE WORKS  </v>
      </c>
      <c r="D49" s="464"/>
      <c r="E49" s="464"/>
      <c r="F49" s="465"/>
      <c r="G49" s="455">
        <f>+H28</f>
        <v>0</v>
      </c>
      <c r="H49" s="456"/>
    </row>
    <row r="50" spans="1:9">
      <c r="A50" s="84"/>
      <c r="B50" s="83" t="s">
        <v>88</v>
      </c>
      <c r="C50" s="452" t="str">
        <f>+C30</f>
        <v>REINFORCEMENT</v>
      </c>
      <c r="D50" s="453"/>
      <c r="E50" s="453"/>
      <c r="F50" s="454"/>
      <c r="G50" s="455">
        <f>+H32</f>
        <v>0</v>
      </c>
      <c r="H50" s="456"/>
    </row>
    <row r="51" spans="1:9">
      <c r="A51" s="84"/>
      <c r="B51" s="83" t="s">
        <v>87</v>
      </c>
      <c r="C51" s="452" t="str">
        <f>+C34</f>
        <v xml:space="preserve">STEEL STRUCTURE </v>
      </c>
      <c r="D51" s="453"/>
      <c r="E51" s="453"/>
      <c r="F51" s="454"/>
      <c r="G51" s="455">
        <f>+H37</f>
        <v>0</v>
      </c>
      <c r="H51" s="456"/>
    </row>
    <row r="52" spans="1:9" ht="15.75" thickBot="1">
      <c r="A52" s="84"/>
      <c r="B52" s="83" t="s">
        <v>86</v>
      </c>
      <c r="C52" s="457" t="str">
        <f>+C39</f>
        <v>OTHER WORKS</v>
      </c>
      <c r="D52" s="458"/>
      <c r="E52" s="458"/>
      <c r="F52" s="459"/>
      <c r="G52" s="460">
        <f>+H41</f>
        <v>0</v>
      </c>
      <c r="H52" s="461"/>
    </row>
    <row r="53" spans="1:9" ht="30.75" customHeight="1" thickBot="1">
      <c r="A53" s="82"/>
      <c r="B53" s="448" t="s">
        <v>85</v>
      </c>
      <c r="C53" s="449"/>
      <c r="D53" s="449"/>
      <c r="E53" s="449"/>
      <c r="F53" s="449"/>
      <c r="G53" s="332"/>
      <c r="H53" s="333">
        <f>SUM(G47:H52)</f>
        <v>0</v>
      </c>
      <c r="I53" s="331">
        <f>G53/118</f>
        <v>0</v>
      </c>
    </row>
    <row r="54" spans="1:9">
      <c r="A54" s="81"/>
      <c r="B54" s="81"/>
      <c r="C54" s="450"/>
      <c r="D54" s="450"/>
      <c r="E54" s="450"/>
      <c r="F54" s="450"/>
      <c r="G54" s="451"/>
      <c r="H54" s="451"/>
    </row>
  </sheetData>
  <mergeCells count="24">
    <mergeCell ref="A2:G2"/>
    <mergeCell ref="A3:H3"/>
    <mergeCell ref="C6:H6"/>
    <mergeCell ref="C24:H24"/>
    <mergeCell ref="C13:H13"/>
    <mergeCell ref="C50:F50"/>
    <mergeCell ref="G50:H50"/>
    <mergeCell ref="B45:H45"/>
    <mergeCell ref="C47:F47"/>
    <mergeCell ref="G47:H47"/>
    <mergeCell ref="C30:H30"/>
    <mergeCell ref="C48:F48"/>
    <mergeCell ref="G48:H48"/>
    <mergeCell ref="C49:F49"/>
    <mergeCell ref="G49:H49"/>
    <mergeCell ref="C34:H34"/>
    <mergeCell ref="C39:H39"/>
    <mergeCell ref="B53:F53"/>
    <mergeCell ref="C54:F54"/>
    <mergeCell ref="G54:H54"/>
    <mergeCell ref="C51:F51"/>
    <mergeCell ref="G51:H51"/>
    <mergeCell ref="C52:F52"/>
    <mergeCell ref="G52:H52"/>
  </mergeCells>
  <pageMargins left="0.98425196850393704" right="0.59055118110236227"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M99"/>
  <sheetViews>
    <sheetView showZeros="0" view="pageBreakPreview" zoomScaleNormal="100" zoomScaleSheetLayoutView="100" workbookViewId="0">
      <selection activeCell="G4" sqref="G4:H4"/>
    </sheetView>
  </sheetViews>
  <sheetFormatPr defaultRowHeight="15"/>
  <cols>
    <col min="1" max="1" width="6.28515625" style="14" bestFit="1" customWidth="1"/>
    <col min="2" max="2" width="7.28515625" style="14" bestFit="1" customWidth="1"/>
    <col min="3" max="4" width="38.7109375" customWidth="1"/>
    <col min="5" max="5" width="6" bestFit="1" customWidth="1"/>
    <col min="6" max="6" width="5.5703125" style="9" bestFit="1" customWidth="1"/>
    <col min="7" max="7" width="12.28515625" style="127" customWidth="1"/>
    <col min="8" max="8" width="13.28515625" style="127" customWidth="1"/>
    <col min="9" max="9" width="11.7109375" bestFit="1" customWidth="1"/>
  </cols>
  <sheetData>
    <row r="2" spans="1:8" ht="56.25" customHeight="1">
      <c r="A2" s="481" t="s">
        <v>269</v>
      </c>
      <c r="B2" s="482"/>
      <c r="C2" s="482"/>
      <c r="D2" s="482"/>
      <c r="E2" s="482"/>
      <c r="F2" s="482"/>
      <c r="G2" s="483"/>
      <c r="H2" s="221"/>
    </row>
    <row r="3" spans="1:8" ht="18">
      <c r="A3" s="429" t="s">
        <v>268</v>
      </c>
      <c r="B3" s="430"/>
      <c r="C3" s="430"/>
      <c r="D3" s="430"/>
      <c r="E3" s="430"/>
      <c r="F3" s="430"/>
      <c r="G3" s="430"/>
      <c r="H3" s="431"/>
    </row>
    <row r="4" spans="1:8" ht="114.75">
      <c r="A4" s="55" t="s">
        <v>9</v>
      </c>
      <c r="B4" s="56" t="s">
        <v>10</v>
      </c>
      <c r="C4" s="56" t="s">
        <v>11</v>
      </c>
      <c r="D4" s="56" t="s">
        <v>61</v>
      </c>
      <c r="E4" s="56" t="s">
        <v>12</v>
      </c>
      <c r="F4" s="57" t="s">
        <v>13</v>
      </c>
      <c r="G4" s="329" t="s">
        <v>623</v>
      </c>
      <c r="H4" s="328" t="s">
        <v>622</v>
      </c>
    </row>
    <row r="5" spans="1:8">
      <c r="A5" s="18"/>
      <c r="B5" s="18"/>
      <c r="C5" s="1"/>
      <c r="D5" s="1"/>
      <c r="E5" s="1"/>
      <c r="F5" s="8"/>
      <c r="G5" s="8"/>
      <c r="H5" s="6"/>
    </row>
    <row r="6" spans="1:8" ht="79.900000000000006" customHeight="1">
      <c r="A6" s="220"/>
      <c r="B6" s="220"/>
      <c r="C6" s="219" t="s">
        <v>267</v>
      </c>
      <c r="D6" s="219" t="s">
        <v>266</v>
      </c>
      <c r="E6" s="218"/>
      <c r="F6" s="217"/>
      <c r="G6" s="217"/>
      <c r="H6" s="216"/>
    </row>
    <row r="7" spans="1:8">
      <c r="A7" s="215"/>
      <c r="B7" s="214"/>
      <c r="C7" s="213"/>
      <c r="D7" s="212"/>
      <c r="E7" s="211"/>
      <c r="F7" s="210"/>
      <c r="G7" s="210"/>
      <c r="H7" s="209"/>
    </row>
    <row r="8" spans="1:8" ht="30">
      <c r="A8" s="69" t="s">
        <v>0</v>
      </c>
      <c r="B8" s="24"/>
      <c r="C8" s="198" t="s">
        <v>132</v>
      </c>
      <c r="D8" s="208" t="s">
        <v>265</v>
      </c>
      <c r="E8" s="129"/>
      <c r="F8" s="129"/>
      <c r="G8" s="129"/>
      <c r="H8" s="195"/>
    </row>
    <row r="9" spans="1:8">
      <c r="A9" s="12"/>
      <c r="B9" s="12"/>
      <c r="C9" s="5"/>
      <c r="D9" s="5"/>
      <c r="E9" s="5"/>
      <c r="F9" s="7"/>
      <c r="G9" s="7"/>
      <c r="H9" s="7"/>
    </row>
    <row r="10" spans="1:8">
      <c r="A10" s="4" t="s">
        <v>264</v>
      </c>
      <c r="B10" s="155" t="s">
        <v>199</v>
      </c>
      <c r="C10" s="33" t="s">
        <v>198</v>
      </c>
      <c r="D10" s="186" t="s">
        <v>197</v>
      </c>
      <c r="E10" s="144"/>
      <c r="F10" s="143"/>
      <c r="G10" s="142"/>
      <c r="H10" s="141"/>
    </row>
    <row r="11" spans="1:8" s="133" customFormat="1" ht="38.25">
      <c r="A11" s="202"/>
      <c r="B11" s="179"/>
      <c r="C11" s="184" t="s">
        <v>263</v>
      </c>
      <c r="D11" s="183" t="s">
        <v>262</v>
      </c>
      <c r="E11" s="136"/>
      <c r="F11" s="136"/>
      <c r="G11" s="135"/>
      <c r="H11" s="134"/>
    </row>
    <row r="12" spans="1:8" s="133" customFormat="1" ht="12.75">
      <c r="A12" s="202"/>
      <c r="B12" s="179"/>
      <c r="C12" s="182" t="s">
        <v>194</v>
      </c>
      <c r="D12" s="181" t="s">
        <v>193</v>
      </c>
      <c r="E12" s="136"/>
      <c r="F12" s="136"/>
      <c r="G12" s="135"/>
      <c r="H12" s="134"/>
    </row>
    <row r="13" spans="1:8" s="133" customFormat="1" ht="71.25" customHeight="1">
      <c r="A13" s="202"/>
      <c r="B13" s="179"/>
      <c r="C13" s="178" t="s">
        <v>261</v>
      </c>
      <c r="D13" s="177" t="s">
        <v>260</v>
      </c>
      <c r="E13" s="136"/>
      <c r="F13" s="136"/>
      <c r="G13" s="135"/>
      <c r="H13" s="134"/>
    </row>
    <row r="14" spans="1:8" s="169" customFormat="1" ht="12.75">
      <c r="A14" s="207"/>
      <c r="B14" s="175"/>
      <c r="C14" s="174"/>
      <c r="D14" s="173"/>
      <c r="E14" s="172"/>
      <c r="F14" s="172"/>
      <c r="G14" s="171"/>
      <c r="H14" s="170"/>
    </row>
    <row r="15" spans="1:8">
      <c r="A15" s="132"/>
      <c r="B15" s="68"/>
      <c r="C15" s="33"/>
      <c r="D15" s="149"/>
      <c r="E15" s="131" t="s">
        <v>190</v>
      </c>
      <c r="F15" s="131">
        <v>1</v>
      </c>
      <c r="G15" s="168"/>
      <c r="H15" s="152">
        <f>F15*G15</f>
        <v>0</v>
      </c>
    </row>
    <row r="16" spans="1:8">
      <c r="A16" s="132"/>
      <c r="B16" s="145"/>
      <c r="C16" s="33" t="s">
        <v>259</v>
      </c>
      <c r="D16" s="33" t="s">
        <v>258</v>
      </c>
      <c r="E16" s="144"/>
      <c r="F16" s="143"/>
      <c r="G16" s="142"/>
      <c r="H16" s="141"/>
    </row>
    <row r="17" spans="1:8" ht="94.5" customHeight="1">
      <c r="A17" s="154" t="s">
        <v>257</v>
      </c>
      <c r="B17" s="155">
        <v>3.4</v>
      </c>
      <c r="C17" s="33" t="s">
        <v>256</v>
      </c>
      <c r="D17" s="33" t="s">
        <v>255</v>
      </c>
      <c r="E17" s="144"/>
      <c r="F17" s="143"/>
      <c r="G17" s="142"/>
      <c r="H17" s="141"/>
    </row>
    <row r="18" spans="1:8">
      <c r="A18" s="154"/>
      <c r="B18" s="4"/>
      <c r="C18" s="33" t="s">
        <v>254</v>
      </c>
      <c r="D18" s="33" t="s">
        <v>254</v>
      </c>
      <c r="E18" s="131" t="s">
        <v>158</v>
      </c>
      <c r="F18" s="131">
        <v>42</v>
      </c>
      <c r="G18" s="153"/>
      <c r="H18" s="152">
        <f>F18*G18</f>
        <v>0</v>
      </c>
    </row>
    <row r="19" spans="1:8" ht="25.5">
      <c r="A19" s="154" t="s">
        <v>253</v>
      </c>
      <c r="B19" s="155">
        <v>3.4</v>
      </c>
      <c r="C19" s="33" t="s">
        <v>161</v>
      </c>
      <c r="D19" s="33" t="s">
        <v>160</v>
      </c>
      <c r="E19" s="144"/>
      <c r="F19" s="143"/>
      <c r="G19" s="142"/>
      <c r="H19" s="141"/>
    </row>
    <row r="20" spans="1:8">
      <c r="A20" s="154"/>
      <c r="B20" s="4"/>
      <c r="C20" s="33" t="s">
        <v>252</v>
      </c>
      <c r="D20" s="33" t="s">
        <v>252</v>
      </c>
      <c r="E20" s="131" t="s">
        <v>158</v>
      </c>
      <c r="F20" s="131">
        <v>10</v>
      </c>
      <c r="G20" s="153"/>
      <c r="H20" s="152">
        <f>F20*G20</f>
        <v>0</v>
      </c>
    </row>
    <row r="21" spans="1:8" ht="25.5">
      <c r="A21" s="132"/>
      <c r="B21" s="145"/>
      <c r="C21" s="19" t="s">
        <v>251</v>
      </c>
      <c r="D21" s="206" t="s">
        <v>250</v>
      </c>
      <c r="E21" s="144"/>
      <c r="F21" s="143"/>
      <c r="G21" s="142"/>
      <c r="H21" s="141"/>
    </row>
    <row r="22" spans="1:8" s="133" customFormat="1" ht="114.75">
      <c r="A22" s="140" t="s">
        <v>249</v>
      </c>
      <c r="B22" s="139" t="s">
        <v>220</v>
      </c>
      <c r="C22" s="138" t="s">
        <v>248</v>
      </c>
      <c r="D22" s="137" t="s">
        <v>247</v>
      </c>
      <c r="E22" s="136"/>
      <c r="F22" s="136"/>
      <c r="G22" s="159"/>
      <c r="H22" s="158"/>
    </row>
    <row r="23" spans="1:8">
      <c r="A23" s="132"/>
      <c r="B23" s="68"/>
      <c r="C23" s="33"/>
      <c r="D23" s="33"/>
      <c r="E23" s="131" t="s">
        <v>246</v>
      </c>
      <c r="F23" s="131">
        <v>0.6</v>
      </c>
      <c r="G23" s="204"/>
      <c r="H23" s="152">
        <f>F23*G23</f>
        <v>0</v>
      </c>
    </row>
    <row r="24" spans="1:8" ht="89.25">
      <c r="A24" s="4" t="s">
        <v>245</v>
      </c>
      <c r="B24" s="205" t="s">
        <v>220</v>
      </c>
      <c r="C24" s="19" t="s">
        <v>244</v>
      </c>
      <c r="D24" s="22" t="s">
        <v>243</v>
      </c>
      <c r="E24" s="144"/>
      <c r="F24" s="143"/>
      <c r="G24" s="142"/>
      <c r="H24" s="141"/>
    </row>
    <row r="25" spans="1:8">
      <c r="A25" s="132"/>
      <c r="B25" s="68"/>
      <c r="C25" s="33"/>
      <c r="D25" s="33"/>
      <c r="E25" s="131" t="s">
        <v>14</v>
      </c>
      <c r="F25" s="131">
        <v>1</v>
      </c>
      <c r="G25" s="204"/>
      <c r="H25" s="152">
        <f>F25*G25</f>
        <v>0</v>
      </c>
    </row>
    <row r="26" spans="1:8" s="133" customFormat="1" ht="38.25">
      <c r="A26" s="140" t="s">
        <v>242</v>
      </c>
      <c r="B26" s="139" t="s">
        <v>220</v>
      </c>
      <c r="C26" s="138" t="s">
        <v>241</v>
      </c>
      <c r="D26" s="161" t="s">
        <v>240</v>
      </c>
      <c r="E26" s="136"/>
      <c r="F26" s="136"/>
      <c r="G26" s="159"/>
      <c r="H26" s="158"/>
    </row>
    <row r="27" spans="1:8">
      <c r="A27" s="132"/>
      <c r="B27" s="68"/>
      <c r="C27" s="33"/>
      <c r="D27" s="33"/>
      <c r="E27" s="131" t="s">
        <v>158</v>
      </c>
      <c r="F27" s="131">
        <v>8</v>
      </c>
      <c r="G27" s="203"/>
      <c r="H27" s="152">
        <f>F27*G27</f>
        <v>0</v>
      </c>
    </row>
    <row r="28" spans="1:8" ht="66" customHeight="1">
      <c r="A28" s="4" t="s">
        <v>239</v>
      </c>
      <c r="B28" s="139" t="s">
        <v>220</v>
      </c>
      <c r="C28" s="19" t="s">
        <v>238</v>
      </c>
      <c r="D28" s="33" t="s">
        <v>237</v>
      </c>
      <c r="E28" s="144"/>
      <c r="F28" s="143"/>
      <c r="G28" s="142"/>
      <c r="H28" s="141"/>
    </row>
    <row r="29" spans="1:8">
      <c r="A29" s="132"/>
      <c r="B29" s="68"/>
      <c r="C29" s="33"/>
      <c r="D29" s="33"/>
      <c r="E29" s="131" t="s">
        <v>14</v>
      </c>
      <c r="F29" s="131">
        <v>2</v>
      </c>
      <c r="G29" s="152"/>
      <c r="H29" s="135">
        <f>F29*G29</f>
        <v>0</v>
      </c>
    </row>
    <row r="30" spans="1:8" s="164" customFormat="1" ht="38.25">
      <c r="A30" s="4" t="s">
        <v>236</v>
      </c>
      <c r="B30" s="155" t="s">
        <v>232</v>
      </c>
      <c r="C30" s="19" t="s">
        <v>235</v>
      </c>
      <c r="D30" s="33" t="s">
        <v>234</v>
      </c>
      <c r="E30" s="144"/>
      <c r="F30" s="143"/>
      <c r="G30" s="142"/>
      <c r="H30" s="141"/>
    </row>
    <row r="31" spans="1:8">
      <c r="A31" s="132"/>
      <c r="B31" s="68"/>
      <c r="C31" s="33"/>
      <c r="D31" s="33"/>
      <c r="E31" s="131" t="s">
        <v>14</v>
      </c>
      <c r="F31" s="131">
        <v>4</v>
      </c>
      <c r="G31" s="152"/>
      <c r="H31" s="152">
        <f>F31*G31</f>
        <v>0</v>
      </c>
    </row>
    <row r="32" spans="1:8" s="133" customFormat="1" ht="48" customHeight="1">
      <c r="A32" s="202" t="s">
        <v>233</v>
      </c>
      <c r="B32" s="155" t="s">
        <v>232</v>
      </c>
      <c r="C32" s="138" t="s">
        <v>231</v>
      </c>
      <c r="D32" s="137" t="s">
        <v>230</v>
      </c>
      <c r="E32" s="136"/>
      <c r="F32" s="136"/>
      <c r="G32" s="159"/>
      <c r="H32" s="134"/>
    </row>
    <row r="33" spans="1:8">
      <c r="A33" s="132"/>
      <c r="B33" s="68"/>
      <c r="C33" s="33"/>
      <c r="D33" s="33"/>
      <c r="E33" s="131" t="s">
        <v>158</v>
      </c>
      <c r="F33" s="131">
        <v>12</v>
      </c>
      <c r="G33" s="135"/>
      <c r="H33" s="152">
        <f>F33*G33</f>
        <v>0</v>
      </c>
    </row>
    <row r="34" spans="1:8" ht="66.75" customHeight="1">
      <c r="A34" s="4" t="s">
        <v>229</v>
      </c>
      <c r="B34" s="155" t="s">
        <v>228</v>
      </c>
      <c r="C34" s="19" t="s">
        <v>227</v>
      </c>
      <c r="D34" s="33" t="s">
        <v>226</v>
      </c>
      <c r="E34" s="144"/>
      <c r="F34" s="143"/>
      <c r="G34" s="142"/>
      <c r="H34" s="141"/>
    </row>
    <row r="35" spans="1:8">
      <c r="A35" s="132"/>
      <c r="B35" s="68"/>
      <c r="C35" s="33"/>
      <c r="D35" s="33"/>
      <c r="E35" s="131" t="s">
        <v>14</v>
      </c>
      <c r="F35" s="131">
        <v>1</v>
      </c>
      <c r="G35" s="152"/>
      <c r="H35" s="152">
        <f>F35*G35</f>
        <v>0</v>
      </c>
    </row>
    <row r="36" spans="1:8" s="133" customFormat="1" ht="76.5">
      <c r="A36" s="140" t="s">
        <v>225</v>
      </c>
      <c r="B36" s="139" t="s">
        <v>224</v>
      </c>
      <c r="C36" s="138" t="s">
        <v>223</v>
      </c>
      <c r="D36" s="137" t="s">
        <v>222</v>
      </c>
      <c r="E36" s="136"/>
      <c r="F36" s="136"/>
      <c r="G36" s="159"/>
      <c r="H36" s="134"/>
    </row>
    <row r="37" spans="1:8">
      <c r="A37" s="132"/>
      <c r="B37" s="68"/>
      <c r="C37" s="33"/>
      <c r="D37" s="33"/>
      <c r="E37" s="131" t="s">
        <v>14</v>
      </c>
      <c r="F37" s="131">
        <v>8</v>
      </c>
      <c r="G37" s="135"/>
      <c r="H37" s="152">
        <f>F37*G37</f>
        <v>0</v>
      </c>
    </row>
    <row r="38" spans="1:8" ht="63.75">
      <c r="A38" s="4" t="s">
        <v>221</v>
      </c>
      <c r="B38" s="155" t="s">
        <v>220</v>
      </c>
      <c r="C38" s="19" t="s">
        <v>219</v>
      </c>
      <c r="D38" s="33" t="s">
        <v>218</v>
      </c>
      <c r="E38" s="144"/>
      <c r="F38" s="143"/>
      <c r="G38" s="142"/>
      <c r="H38" s="141"/>
    </row>
    <row r="39" spans="1:8">
      <c r="A39" s="132"/>
      <c r="B39" s="68"/>
      <c r="C39" s="33"/>
      <c r="D39" s="33"/>
      <c r="E39" s="131" t="s">
        <v>14</v>
      </c>
      <c r="F39" s="131">
        <v>4</v>
      </c>
      <c r="G39" s="135"/>
      <c r="H39" s="152">
        <f>F39*G39</f>
        <v>0</v>
      </c>
    </row>
    <row r="40" spans="1:8">
      <c r="A40" s="132"/>
      <c r="B40" s="145"/>
      <c r="C40" s="33" t="s">
        <v>143</v>
      </c>
      <c r="D40" s="33" t="s">
        <v>142</v>
      </c>
      <c r="E40" s="144"/>
      <c r="F40" s="143"/>
      <c r="G40" s="142"/>
      <c r="H40" s="141"/>
    </row>
    <row r="41" spans="1:8" s="133" customFormat="1" ht="47.25" customHeight="1">
      <c r="A41" s="140" t="s">
        <v>217</v>
      </c>
      <c r="B41" s="139" t="s">
        <v>140</v>
      </c>
      <c r="C41" s="138" t="s">
        <v>139</v>
      </c>
      <c r="D41" s="137" t="s">
        <v>138</v>
      </c>
      <c r="E41" s="136"/>
      <c r="F41" s="136"/>
      <c r="G41" s="159"/>
      <c r="H41" s="134"/>
    </row>
    <row r="42" spans="1:8">
      <c r="A42" s="132"/>
      <c r="B42" s="68"/>
      <c r="C42" s="33"/>
      <c r="D42" s="33"/>
      <c r="E42" s="131" t="s">
        <v>137</v>
      </c>
      <c r="F42" s="131">
        <v>1</v>
      </c>
      <c r="G42" s="201"/>
      <c r="H42" s="152">
        <f>F42*G42</f>
        <v>0</v>
      </c>
    </row>
    <row r="43" spans="1:8">
      <c r="A43" s="132"/>
      <c r="B43" s="68"/>
      <c r="C43" s="33"/>
      <c r="D43" s="33"/>
      <c r="E43" s="160"/>
      <c r="F43" s="160"/>
      <c r="G43" s="200"/>
      <c r="H43" s="199"/>
    </row>
    <row r="44" spans="1:8" ht="30">
      <c r="A44" s="69"/>
      <c r="B44" s="24"/>
      <c r="C44" s="198" t="s">
        <v>216</v>
      </c>
      <c r="D44" s="197" t="s">
        <v>215</v>
      </c>
      <c r="E44" s="129"/>
      <c r="F44" s="129"/>
      <c r="G44" s="129"/>
      <c r="H44" s="196">
        <f>SUM(H11:H43)</f>
        <v>0</v>
      </c>
    </row>
    <row r="45" spans="1:8">
      <c r="A45" s="18"/>
      <c r="B45" s="18"/>
      <c r="C45" s="1"/>
      <c r="D45" s="1"/>
      <c r="E45" s="1"/>
      <c r="F45" s="8"/>
      <c r="G45" s="8"/>
      <c r="H45" s="6"/>
    </row>
    <row r="46" spans="1:8" ht="30">
      <c r="A46" s="69" t="s">
        <v>1</v>
      </c>
      <c r="B46" s="24"/>
      <c r="C46" s="130" t="s">
        <v>130</v>
      </c>
      <c r="D46" s="129" t="s">
        <v>214</v>
      </c>
      <c r="E46" s="129"/>
      <c r="F46" s="129"/>
      <c r="G46" s="129"/>
      <c r="H46" s="195"/>
    </row>
    <row r="47" spans="1:8">
      <c r="A47" s="12"/>
      <c r="B47" s="12"/>
      <c r="C47" s="5"/>
      <c r="D47" s="5"/>
      <c r="E47" s="5"/>
      <c r="F47" s="7"/>
      <c r="G47" s="7"/>
      <c r="H47" s="7"/>
    </row>
    <row r="48" spans="1:8">
      <c r="A48" s="4"/>
      <c r="B48" s="4"/>
      <c r="C48" s="33" t="s">
        <v>213</v>
      </c>
      <c r="D48" s="33" t="s">
        <v>212</v>
      </c>
      <c r="E48" s="144"/>
      <c r="F48" s="143"/>
      <c r="G48" s="142"/>
      <c r="H48" s="141"/>
    </row>
    <row r="49" spans="1:8" s="133" customFormat="1" ht="38.25">
      <c r="A49" s="4" t="s">
        <v>211</v>
      </c>
      <c r="B49" s="139" t="s">
        <v>207</v>
      </c>
      <c r="C49" s="194" t="s">
        <v>210</v>
      </c>
      <c r="D49" s="138" t="s">
        <v>209</v>
      </c>
      <c r="E49" s="136"/>
      <c r="F49" s="136"/>
      <c r="G49" s="135"/>
      <c r="H49" s="134"/>
    </row>
    <row r="50" spans="1:8">
      <c r="A50" s="42"/>
      <c r="B50" s="58"/>
      <c r="C50" s="33"/>
      <c r="D50" s="33"/>
      <c r="E50" s="131" t="s">
        <v>137</v>
      </c>
      <c r="F50" s="131">
        <v>1</v>
      </c>
      <c r="G50" s="20"/>
      <c r="H50" s="3">
        <f>F50*G50</f>
        <v>0</v>
      </c>
    </row>
    <row r="51" spans="1:8" s="133" customFormat="1" ht="25.5">
      <c r="A51" s="25" t="s">
        <v>208</v>
      </c>
      <c r="B51" s="151" t="s">
        <v>207</v>
      </c>
      <c r="C51" s="147" t="s">
        <v>206</v>
      </c>
      <c r="D51" s="137" t="s">
        <v>205</v>
      </c>
      <c r="E51" s="136"/>
      <c r="F51" s="136"/>
      <c r="G51" s="135"/>
      <c r="H51" s="134"/>
    </row>
    <row r="52" spans="1:8">
      <c r="A52" s="31"/>
      <c r="B52" s="193"/>
      <c r="C52" s="192" t="s">
        <v>204</v>
      </c>
      <c r="D52" s="59" t="s">
        <v>203</v>
      </c>
      <c r="E52" s="131" t="s">
        <v>14</v>
      </c>
      <c r="F52" s="131">
        <v>6</v>
      </c>
      <c r="G52" s="20"/>
      <c r="H52" s="3">
        <f>F52*G52</f>
        <v>0</v>
      </c>
    </row>
    <row r="53" spans="1:8">
      <c r="A53" s="32"/>
      <c r="B53" s="146"/>
      <c r="C53" s="192" t="s">
        <v>202</v>
      </c>
      <c r="D53" s="59" t="s">
        <v>201</v>
      </c>
      <c r="E53" s="131" t="s">
        <v>14</v>
      </c>
      <c r="F53" s="131">
        <v>4</v>
      </c>
      <c r="G53" s="20"/>
      <c r="H53" s="3">
        <f>F53*G53</f>
        <v>0</v>
      </c>
    </row>
    <row r="54" spans="1:8">
      <c r="A54" s="191"/>
      <c r="B54" s="190"/>
      <c r="C54" s="189"/>
      <c r="D54" s="189"/>
      <c r="E54" s="189"/>
      <c r="F54" s="188"/>
      <c r="G54" s="188"/>
      <c r="H54" s="187"/>
    </row>
    <row r="55" spans="1:8">
      <c r="A55" s="4" t="s">
        <v>200</v>
      </c>
      <c r="B55" s="155" t="s">
        <v>199</v>
      </c>
      <c r="C55" s="33" t="s">
        <v>198</v>
      </c>
      <c r="D55" s="186" t="s">
        <v>197</v>
      </c>
      <c r="E55" s="144"/>
      <c r="F55" s="143"/>
      <c r="G55" s="142"/>
      <c r="H55" s="141"/>
    </row>
    <row r="56" spans="1:8" s="133" customFormat="1" ht="51">
      <c r="A56" s="185"/>
      <c r="B56" s="179"/>
      <c r="C56" s="184" t="s">
        <v>196</v>
      </c>
      <c r="D56" s="183" t="s">
        <v>195</v>
      </c>
      <c r="E56" s="136"/>
      <c r="F56" s="136"/>
      <c r="G56" s="135"/>
      <c r="H56" s="134"/>
    </row>
    <row r="57" spans="1:8" s="133" customFormat="1" ht="12.75">
      <c r="A57" s="180"/>
      <c r="B57" s="179"/>
      <c r="C57" s="182" t="s">
        <v>194</v>
      </c>
      <c r="D57" s="181" t="s">
        <v>193</v>
      </c>
      <c r="E57" s="136"/>
      <c r="F57" s="136"/>
      <c r="G57" s="135"/>
      <c r="H57" s="134"/>
    </row>
    <row r="58" spans="1:8" s="133" customFormat="1" ht="63.75">
      <c r="A58" s="180"/>
      <c r="B58" s="179"/>
      <c r="C58" s="178" t="s">
        <v>192</v>
      </c>
      <c r="D58" s="177" t="s">
        <v>191</v>
      </c>
      <c r="E58" s="136"/>
      <c r="F58" s="136"/>
      <c r="G58" s="135"/>
      <c r="H58" s="134"/>
    </row>
    <row r="59" spans="1:8" s="169" customFormat="1" ht="12.75">
      <c r="A59" s="176"/>
      <c r="B59" s="175"/>
      <c r="C59" s="174"/>
      <c r="D59" s="173"/>
      <c r="E59" s="172"/>
      <c r="F59" s="172"/>
      <c r="G59" s="171"/>
      <c r="H59" s="170"/>
    </row>
    <row r="60" spans="1:8">
      <c r="A60" s="132"/>
      <c r="B60" s="68"/>
      <c r="C60" s="33"/>
      <c r="D60" s="149"/>
      <c r="E60" s="131" t="s">
        <v>190</v>
      </c>
      <c r="F60" s="131">
        <v>1</v>
      </c>
      <c r="G60" s="168"/>
      <c r="H60" s="152">
        <f>F60*G60</f>
        <v>0</v>
      </c>
    </row>
    <row r="61" spans="1:8" ht="25.5">
      <c r="A61" s="25"/>
      <c r="B61" s="25"/>
      <c r="C61" s="19" t="s">
        <v>189</v>
      </c>
      <c r="D61" s="33" t="s">
        <v>188</v>
      </c>
      <c r="E61" s="144"/>
      <c r="F61" s="143"/>
      <c r="G61" s="142"/>
      <c r="H61" s="141"/>
    </row>
    <row r="62" spans="1:8" ht="158.25" customHeight="1">
      <c r="A62" s="4" t="s">
        <v>187</v>
      </c>
      <c r="B62" s="155">
        <v>3.4</v>
      </c>
      <c r="C62" s="19" t="s">
        <v>186</v>
      </c>
      <c r="D62" s="22" t="s">
        <v>185</v>
      </c>
      <c r="E62" s="144"/>
      <c r="F62" s="143"/>
      <c r="G62" s="142"/>
      <c r="H62" s="141"/>
    </row>
    <row r="63" spans="1:8">
      <c r="A63" s="32"/>
      <c r="B63" s="146"/>
      <c r="C63" s="165" t="s">
        <v>184</v>
      </c>
      <c r="D63" s="165" t="s">
        <v>184</v>
      </c>
      <c r="E63" s="131" t="s">
        <v>158</v>
      </c>
      <c r="F63" s="131">
        <v>50</v>
      </c>
      <c r="G63" s="20"/>
      <c r="H63" s="3">
        <f>F63*G63</f>
        <v>0</v>
      </c>
    </row>
    <row r="64" spans="1:8" s="164" customFormat="1">
      <c r="A64" s="167"/>
      <c r="B64" s="146"/>
      <c r="C64" s="165" t="s">
        <v>183</v>
      </c>
      <c r="D64" s="165" t="s">
        <v>183</v>
      </c>
      <c r="E64" s="17" t="s">
        <v>158</v>
      </c>
      <c r="F64" s="17">
        <v>16</v>
      </c>
      <c r="G64" s="20"/>
      <c r="H64" s="3">
        <f>F64*G64</f>
        <v>0</v>
      </c>
    </row>
    <row r="65" spans="1:13" s="164" customFormat="1">
      <c r="A65" s="166"/>
      <c r="B65" s="68"/>
      <c r="C65" s="165"/>
      <c r="D65" s="149"/>
      <c r="E65" s="144"/>
      <c r="F65" s="144"/>
      <c r="G65" s="142"/>
      <c r="H65" s="141"/>
    </row>
    <row r="66" spans="1:13" s="133" customFormat="1" ht="123.75" customHeight="1">
      <c r="A66" s="4" t="s">
        <v>182</v>
      </c>
      <c r="B66" s="148" t="s">
        <v>181</v>
      </c>
      <c r="C66" s="147" t="s">
        <v>180</v>
      </c>
      <c r="D66" s="163" t="s">
        <v>179</v>
      </c>
      <c r="E66" s="136"/>
      <c r="F66" s="136"/>
      <c r="G66" s="135"/>
      <c r="H66" s="134"/>
    </row>
    <row r="67" spans="1:13">
      <c r="A67" s="32"/>
      <c r="B67" s="146"/>
      <c r="C67" s="33"/>
      <c r="D67" s="33"/>
      <c r="E67" s="131" t="s">
        <v>14</v>
      </c>
      <c r="F67" s="157">
        <v>9</v>
      </c>
      <c r="G67" s="20"/>
      <c r="H67" s="3">
        <f>F67*G67</f>
        <v>0</v>
      </c>
      <c r="M67" s="162"/>
    </row>
    <row r="68" spans="1:13" s="133" customFormat="1" ht="51">
      <c r="A68" s="4" t="s">
        <v>178</v>
      </c>
      <c r="B68" s="148" t="s">
        <v>171</v>
      </c>
      <c r="C68" s="150" t="s">
        <v>177</v>
      </c>
      <c r="D68" s="161" t="s">
        <v>176</v>
      </c>
      <c r="E68" s="160"/>
      <c r="F68" s="160"/>
      <c r="G68" s="159"/>
      <c r="H68" s="158"/>
    </row>
    <row r="69" spans="1:13">
      <c r="A69" s="32"/>
      <c r="B69" s="146"/>
      <c r="C69" s="33"/>
      <c r="D69" s="33"/>
      <c r="E69" s="131" t="s">
        <v>14</v>
      </c>
      <c r="F69" s="157">
        <v>3</v>
      </c>
      <c r="G69" s="20"/>
      <c r="H69" s="3">
        <f>F69*G69</f>
        <v>0</v>
      </c>
    </row>
    <row r="70" spans="1:13" s="133" customFormat="1" ht="51">
      <c r="A70" s="4" t="s">
        <v>175</v>
      </c>
      <c r="B70" s="148" t="s">
        <v>171</v>
      </c>
      <c r="C70" s="147" t="s">
        <v>174</v>
      </c>
      <c r="D70" s="137" t="s">
        <v>173</v>
      </c>
      <c r="E70" s="136"/>
      <c r="F70" s="136"/>
      <c r="G70" s="135"/>
      <c r="H70" s="134"/>
    </row>
    <row r="71" spans="1:13">
      <c r="A71" s="32"/>
      <c r="B71" s="146"/>
      <c r="C71" s="33"/>
      <c r="D71" s="33"/>
      <c r="E71" s="131" t="s">
        <v>14</v>
      </c>
      <c r="F71" s="157">
        <v>2</v>
      </c>
      <c r="G71" s="20"/>
      <c r="H71" s="3">
        <f>F71*G71</f>
        <v>0</v>
      </c>
    </row>
    <row r="72" spans="1:13" s="133" customFormat="1" ht="51">
      <c r="A72" s="4" t="s">
        <v>172</v>
      </c>
      <c r="B72" s="148" t="s">
        <v>171</v>
      </c>
      <c r="C72" s="147" t="s">
        <v>170</v>
      </c>
      <c r="D72" s="156" t="s">
        <v>169</v>
      </c>
      <c r="E72" s="136"/>
      <c r="F72" s="136"/>
      <c r="G72" s="135"/>
      <c r="H72" s="134"/>
    </row>
    <row r="73" spans="1:13">
      <c r="A73" s="32"/>
      <c r="B73" s="146"/>
      <c r="C73" s="33"/>
      <c r="D73" s="33"/>
      <c r="E73" s="131" t="s">
        <v>14</v>
      </c>
      <c r="F73" s="131">
        <v>1</v>
      </c>
      <c r="G73" s="20"/>
      <c r="H73" s="3">
        <f>F73*G73</f>
        <v>0</v>
      </c>
    </row>
    <row r="74" spans="1:13" s="133" customFormat="1" ht="63.75">
      <c r="A74" s="4" t="s">
        <v>168</v>
      </c>
      <c r="B74" s="148" t="s">
        <v>146</v>
      </c>
      <c r="C74" s="147" t="s">
        <v>167</v>
      </c>
      <c r="D74" s="156" t="s">
        <v>166</v>
      </c>
      <c r="E74" s="136"/>
      <c r="F74" s="136"/>
      <c r="G74" s="135"/>
      <c r="H74" s="134"/>
    </row>
    <row r="75" spans="1:13">
      <c r="A75" s="32"/>
      <c r="B75" s="146"/>
      <c r="C75" s="33"/>
      <c r="D75" s="33"/>
      <c r="E75" s="131" t="s">
        <v>158</v>
      </c>
      <c r="F75" s="131">
        <v>5</v>
      </c>
      <c r="G75" s="20"/>
      <c r="H75" s="3">
        <f>F75*G75</f>
        <v>0</v>
      </c>
    </row>
    <row r="76" spans="1:13" s="133" customFormat="1" ht="51">
      <c r="A76" s="4" t="s">
        <v>165</v>
      </c>
      <c r="B76" s="148" t="s">
        <v>146</v>
      </c>
      <c r="C76" s="147" t="s">
        <v>164</v>
      </c>
      <c r="D76" s="137" t="s">
        <v>163</v>
      </c>
      <c r="E76" s="136"/>
      <c r="F76" s="136"/>
      <c r="G76" s="135"/>
      <c r="H76" s="134"/>
    </row>
    <row r="77" spans="1:13">
      <c r="A77" s="32"/>
      <c r="B77" s="146"/>
      <c r="C77" s="33"/>
      <c r="D77" s="33"/>
      <c r="E77" s="131" t="s">
        <v>158</v>
      </c>
      <c r="F77" s="131">
        <v>10</v>
      </c>
      <c r="G77" s="20"/>
      <c r="H77" s="3">
        <f>F77*G77</f>
        <v>0</v>
      </c>
    </row>
    <row r="78" spans="1:13" ht="25.5">
      <c r="A78" s="4" t="s">
        <v>162</v>
      </c>
      <c r="B78" s="155">
        <v>3.8</v>
      </c>
      <c r="C78" s="33" t="s">
        <v>161</v>
      </c>
      <c r="D78" s="33" t="s">
        <v>160</v>
      </c>
      <c r="E78" s="144"/>
      <c r="F78" s="143"/>
      <c r="G78" s="142"/>
      <c r="H78" s="141"/>
    </row>
    <row r="79" spans="1:13">
      <c r="A79" s="154"/>
      <c r="B79" s="4"/>
      <c r="C79" s="33" t="s">
        <v>159</v>
      </c>
      <c r="D79" s="33" t="s">
        <v>159</v>
      </c>
      <c r="E79" s="131" t="s">
        <v>158</v>
      </c>
      <c r="F79" s="131">
        <v>10</v>
      </c>
      <c r="G79" s="153"/>
      <c r="H79" s="152">
        <f>F79*G79</f>
        <v>0</v>
      </c>
    </row>
    <row r="80" spans="1:13" s="133" customFormat="1" ht="81" customHeight="1">
      <c r="A80" s="4" t="s">
        <v>157</v>
      </c>
      <c r="B80" s="148" t="s">
        <v>146</v>
      </c>
      <c r="C80" s="147" t="s">
        <v>156</v>
      </c>
      <c r="D80" s="60" t="s">
        <v>155</v>
      </c>
      <c r="E80" s="136"/>
      <c r="F80" s="136"/>
      <c r="G80" s="135"/>
      <c r="H80" s="134"/>
    </row>
    <row r="81" spans="1:8">
      <c r="A81" s="32"/>
      <c r="B81" s="146"/>
      <c r="C81" s="33"/>
      <c r="D81" s="33"/>
      <c r="E81" s="131" t="s">
        <v>154</v>
      </c>
      <c r="F81" s="131">
        <v>1</v>
      </c>
      <c r="G81" s="20"/>
      <c r="H81" s="3">
        <f>F81*G81</f>
        <v>0</v>
      </c>
    </row>
    <row r="82" spans="1:8" s="133" customFormat="1" ht="93" customHeight="1">
      <c r="A82" s="25" t="s">
        <v>153</v>
      </c>
      <c r="B82" s="151" t="s">
        <v>146</v>
      </c>
      <c r="C82" s="147" t="s">
        <v>152</v>
      </c>
      <c r="D82" s="60" t="s">
        <v>151</v>
      </c>
      <c r="E82" s="136"/>
      <c r="F82" s="136"/>
      <c r="G82" s="135"/>
      <c r="H82" s="134"/>
    </row>
    <row r="83" spans="1:8">
      <c r="A83" s="32"/>
      <c r="B83" s="146"/>
      <c r="C83" s="33"/>
      <c r="D83" s="33"/>
      <c r="E83" s="131" t="s">
        <v>14</v>
      </c>
      <c r="F83" s="131">
        <v>1</v>
      </c>
      <c r="G83" s="20"/>
      <c r="H83" s="3">
        <f>F83*G83</f>
        <v>0</v>
      </c>
    </row>
    <row r="84" spans="1:8" s="133" customFormat="1" ht="76.5">
      <c r="A84" s="4" t="s">
        <v>150</v>
      </c>
      <c r="B84" s="148" t="s">
        <v>146</v>
      </c>
      <c r="C84" s="150" t="s">
        <v>149</v>
      </c>
      <c r="D84" s="60" t="s">
        <v>148</v>
      </c>
      <c r="E84" s="136"/>
      <c r="F84" s="136"/>
      <c r="G84" s="135"/>
      <c r="H84" s="134"/>
    </row>
    <row r="85" spans="1:8">
      <c r="A85" s="32"/>
      <c r="B85" s="146"/>
      <c r="C85" s="149"/>
      <c r="D85" s="33"/>
      <c r="E85" s="131" t="s">
        <v>14</v>
      </c>
      <c r="F85" s="131">
        <v>1</v>
      </c>
      <c r="G85" s="20"/>
      <c r="H85" s="3">
        <f>F85*G85</f>
        <v>0</v>
      </c>
    </row>
    <row r="86" spans="1:8" s="133" customFormat="1" ht="38.25">
      <c r="A86" s="4" t="s">
        <v>147</v>
      </c>
      <c r="B86" s="148" t="s">
        <v>146</v>
      </c>
      <c r="C86" s="147" t="s">
        <v>145</v>
      </c>
      <c r="D86" s="137" t="s">
        <v>144</v>
      </c>
      <c r="E86" s="136"/>
      <c r="F86" s="136"/>
      <c r="G86" s="135"/>
      <c r="H86" s="134"/>
    </row>
    <row r="87" spans="1:8">
      <c r="A87" s="32"/>
      <c r="B87" s="146"/>
      <c r="C87" s="33"/>
      <c r="D87" s="33"/>
      <c r="E87" s="131" t="s">
        <v>137</v>
      </c>
      <c r="F87" s="131">
        <v>1</v>
      </c>
      <c r="G87" s="20"/>
      <c r="H87" s="3">
        <f>F87*G87</f>
        <v>0</v>
      </c>
    </row>
    <row r="88" spans="1:8">
      <c r="A88" s="132"/>
      <c r="B88" s="145"/>
      <c r="C88" s="33" t="s">
        <v>143</v>
      </c>
      <c r="D88" s="33" t="s">
        <v>142</v>
      </c>
      <c r="E88" s="144"/>
      <c r="F88" s="143"/>
      <c r="G88" s="142"/>
      <c r="H88" s="141"/>
    </row>
    <row r="89" spans="1:8" s="133" customFormat="1" ht="38.25">
      <c r="A89" s="140" t="s">
        <v>141</v>
      </c>
      <c r="B89" s="139" t="s">
        <v>140</v>
      </c>
      <c r="C89" s="138" t="s">
        <v>139</v>
      </c>
      <c r="D89" s="137" t="s">
        <v>138</v>
      </c>
      <c r="E89" s="136"/>
      <c r="F89" s="136"/>
      <c r="G89" s="135"/>
      <c r="H89" s="134"/>
    </row>
    <row r="90" spans="1:8">
      <c r="A90" s="132"/>
      <c r="B90" s="68"/>
      <c r="C90" s="33"/>
      <c r="D90" s="33"/>
      <c r="E90" s="131" t="s">
        <v>137</v>
      </c>
      <c r="F90" s="131">
        <v>1</v>
      </c>
      <c r="G90" s="20"/>
      <c r="H90" s="3">
        <f>F90*G90</f>
        <v>0</v>
      </c>
    </row>
    <row r="91" spans="1:8">
      <c r="A91" s="18"/>
      <c r="B91" s="18"/>
      <c r="C91" s="1"/>
      <c r="D91" s="1"/>
      <c r="E91" s="1"/>
      <c r="F91" s="8"/>
      <c r="G91" s="8"/>
      <c r="H91" s="6"/>
    </row>
    <row r="92" spans="1:8" ht="45">
      <c r="A92" s="69" t="s">
        <v>1</v>
      </c>
      <c r="B92" s="24"/>
      <c r="C92" s="130" t="s">
        <v>136</v>
      </c>
      <c r="D92" s="128" t="s">
        <v>135</v>
      </c>
      <c r="E92" s="129"/>
      <c r="F92" s="129"/>
      <c r="G92" s="129"/>
      <c r="H92" s="128">
        <f>SUM(H46:H91)</f>
        <v>0</v>
      </c>
    </row>
    <row r="93" spans="1:8">
      <c r="A93" s="18"/>
      <c r="B93" s="18"/>
      <c r="C93" s="1"/>
      <c r="D93" s="1"/>
      <c r="E93" s="1"/>
      <c r="F93" s="8"/>
      <c r="G93" s="8"/>
      <c r="H93" s="6"/>
    </row>
    <row r="94" spans="1:8">
      <c r="A94"/>
      <c r="B94" s="445" t="s">
        <v>134</v>
      </c>
      <c r="C94" s="446"/>
      <c r="D94" s="446"/>
      <c r="E94" s="446"/>
      <c r="F94" s="446"/>
      <c r="G94" s="446"/>
      <c r="H94" s="447"/>
    </row>
    <row r="95" spans="1:8">
      <c r="A95" s="12"/>
      <c r="B95" s="12"/>
      <c r="C95" s="5"/>
      <c r="D95" s="5"/>
      <c r="E95" s="5"/>
      <c r="F95" s="7"/>
      <c r="G95" s="7"/>
      <c r="H95" s="7"/>
    </row>
    <row r="96" spans="1:8">
      <c r="A96" s="35"/>
      <c r="B96" s="52" t="s">
        <v>133</v>
      </c>
      <c r="C96" s="432" t="s">
        <v>132</v>
      </c>
      <c r="D96" s="433"/>
      <c r="E96" s="433"/>
      <c r="F96" s="434"/>
      <c r="G96" s="485">
        <f>H44</f>
        <v>0</v>
      </c>
      <c r="H96" s="486"/>
    </row>
    <row r="97" spans="1:8" ht="15.75" thickBot="1">
      <c r="A97" s="35"/>
      <c r="B97" s="52" t="s">
        <v>131</v>
      </c>
      <c r="C97" s="432" t="s">
        <v>130</v>
      </c>
      <c r="D97" s="433"/>
      <c r="E97" s="433"/>
      <c r="F97" s="434"/>
      <c r="G97" s="478">
        <f>H92</f>
        <v>0</v>
      </c>
      <c r="H97" s="479"/>
    </row>
    <row r="98" spans="1:8" ht="30.75" customHeight="1" thickBot="1">
      <c r="A98" s="36"/>
      <c r="B98" s="435" t="s">
        <v>129</v>
      </c>
      <c r="C98" s="436"/>
      <c r="D98" s="436"/>
      <c r="E98" s="436"/>
      <c r="F98" s="484"/>
      <c r="G98" s="334"/>
      <c r="H98" s="335">
        <f>SUM(G96:H97)</f>
        <v>0</v>
      </c>
    </row>
    <row r="99" spans="1:8">
      <c r="A99" s="16"/>
      <c r="B99" s="16"/>
      <c r="C99" s="425"/>
      <c r="D99" s="425"/>
      <c r="E99" s="425"/>
      <c r="F99" s="425"/>
      <c r="G99" s="480"/>
      <c r="H99" s="480"/>
    </row>
  </sheetData>
  <mergeCells count="10">
    <mergeCell ref="G97:H97"/>
    <mergeCell ref="C99:F99"/>
    <mergeCell ref="G99:H99"/>
    <mergeCell ref="A2:G2"/>
    <mergeCell ref="A3:H3"/>
    <mergeCell ref="B98:F98"/>
    <mergeCell ref="B94:H94"/>
    <mergeCell ref="C96:F96"/>
    <mergeCell ref="G96:H96"/>
    <mergeCell ref="C97:F97"/>
  </mergeCells>
  <pageMargins left="0.7" right="0.7" top="0.75" bottom="0.75" header="0.3" footer="0.3"/>
  <pageSetup paperSize="9" scale="68" fitToHeight="0" orientation="portrait" r:id="rId1"/>
  <rowBreaks count="3" manualBreakCount="3">
    <brk id="28" max="7" man="1"/>
    <brk id="61" max="7" man="1"/>
    <brk id="83"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1:K79"/>
  <sheetViews>
    <sheetView view="pageBreakPreview" zoomScale="85" zoomScaleNormal="70" zoomScaleSheetLayoutView="85" workbookViewId="0">
      <selection activeCell="J4" sqref="J4:K4"/>
    </sheetView>
  </sheetViews>
  <sheetFormatPr defaultColWidth="9.140625" defaultRowHeight="12.75"/>
  <cols>
    <col min="1" max="1" width="9.140625" style="222"/>
    <col min="2" max="2" width="7.28515625" style="222" customWidth="1"/>
    <col min="3" max="3" width="9.140625" style="223"/>
    <col min="4" max="4" width="30.5703125" style="222" customWidth="1"/>
    <col min="5" max="5" width="8" style="222" customWidth="1"/>
    <col min="6" max="6" width="30.7109375" style="222" customWidth="1"/>
    <col min="7" max="7" width="7.85546875" style="222" customWidth="1"/>
    <col min="8" max="8" width="6.42578125" style="222" customWidth="1"/>
    <col min="9" max="9" width="9" style="222" customWidth="1"/>
    <col min="10" max="10" width="13" style="222" customWidth="1"/>
    <col min="11" max="11" width="16.42578125" style="222" customWidth="1"/>
    <col min="12" max="16384" width="9.140625" style="222"/>
  </cols>
  <sheetData>
    <row r="1" spans="2:11" ht="12.75" customHeight="1">
      <c r="B1" s="272"/>
      <c r="C1" s="271"/>
      <c r="D1" s="270"/>
      <c r="E1" s="270"/>
      <c r="F1" s="270"/>
      <c r="G1" s="270"/>
      <c r="H1" s="270"/>
      <c r="I1" s="269"/>
      <c r="J1" s="269"/>
      <c r="K1" s="269"/>
    </row>
    <row r="2" spans="2:11" ht="41.25" customHeight="1">
      <c r="B2" s="562" t="s">
        <v>378</v>
      </c>
      <c r="C2" s="562"/>
      <c r="D2" s="562"/>
      <c r="E2" s="562"/>
      <c r="F2" s="562"/>
      <c r="G2" s="562"/>
      <c r="H2" s="562"/>
      <c r="I2" s="562"/>
      <c r="J2" s="562"/>
      <c r="K2" s="562"/>
    </row>
    <row r="3" spans="2:11" ht="25.5" customHeight="1">
      <c r="B3" s="535" t="s">
        <v>377</v>
      </c>
      <c r="C3" s="536"/>
      <c r="D3" s="536"/>
      <c r="E3" s="536"/>
      <c r="F3" s="536"/>
      <c r="G3" s="536"/>
      <c r="H3" s="536"/>
      <c r="I3" s="536"/>
      <c r="J3" s="536"/>
      <c r="K3" s="537"/>
    </row>
    <row r="4" spans="2:11" ht="120">
      <c r="B4" s="73" t="s">
        <v>59</v>
      </c>
      <c r="C4" s="73" t="s">
        <v>60</v>
      </c>
      <c r="D4" s="550" t="s">
        <v>11</v>
      </c>
      <c r="E4" s="551"/>
      <c r="F4" s="550" t="s">
        <v>61</v>
      </c>
      <c r="G4" s="551"/>
      <c r="H4" s="73" t="s">
        <v>62</v>
      </c>
      <c r="I4" s="74" t="s">
        <v>63</v>
      </c>
      <c r="J4" s="607" t="s">
        <v>623</v>
      </c>
      <c r="K4" s="608" t="s">
        <v>622</v>
      </c>
    </row>
    <row r="5" spans="2:11">
      <c r="B5" s="268"/>
      <c r="C5" s="267"/>
      <c r="D5" s="266"/>
      <c r="E5" s="266"/>
      <c r="F5" s="266"/>
      <c r="G5" s="266"/>
      <c r="H5" s="266"/>
      <c r="I5" s="265"/>
      <c r="J5" s="265"/>
      <c r="K5" s="264"/>
    </row>
    <row r="6" spans="2:11" ht="33.75" customHeight="1">
      <c r="B6" s="239" t="s">
        <v>376</v>
      </c>
      <c r="C6" s="238"/>
      <c r="D6" s="492" t="s">
        <v>375</v>
      </c>
      <c r="E6" s="514"/>
      <c r="F6" s="492" t="s">
        <v>374</v>
      </c>
      <c r="G6" s="493"/>
      <c r="H6" s="253"/>
      <c r="I6" s="252"/>
      <c r="J6" s="252"/>
      <c r="K6" s="252"/>
    </row>
    <row r="7" spans="2:11" ht="148.5" customHeight="1">
      <c r="B7" s="555" t="s">
        <v>373</v>
      </c>
      <c r="C7" s="553"/>
      <c r="D7" s="538" t="s">
        <v>372</v>
      </c>
      <c r="E7" s="538"/>
      <c r="F7" s="548" t="s">
        <v>371</v>
      </c>
      <c r="G7" s="549"/>
      <c r="H7" s="541" t="s">
        <v>332</v>
      </c>
      <c r="I7" s="542">
        <v>1</v>
      </c>
      <c r="J7" s="543"/>
      <c r="K7" s="545">
        <f>+J7*I7</f>
        <v>0</v>
      </c>
    </row>
    <row r="8" spans="2:11">
      <c r="B8" s="556"/>
      <c r="C8" s="554"/>
      <c r="D8" s="263" t="s">
        <v>370</v>
      </c>
      <c r="E8" s="261">
        <v>3</v>
      </c>
      <c r="F8" s="240" t="s">
        <v>369</v>
      </c>
      <c r="G8" s="261">
        <v>3</v>
      </c>
      <c r="H8" s="541"/>
      <c r="I8" s="542"/>
      <c r="J8" s="544"/>
      <c r="K8" s="546"/>
    </row>
    <row r="9" spans="2:11">
      <c r="B9" s="556"/>
      <c r="C9" s="554"/>
      <c r="D9" s="263" t="s">
        <v>368</v>
      </c>
      <c r="E9" s="261">
        <v>2</v>
      </c>
      <c r="F9" s="240" t="s">
        <v>367</v>
      </c>
      <c r="G9" s="261">
        <v>2</v>
      </c>
      <c r="H9" s="541"/>
      <c r="I9" s="542"/>
      <c r="J9" s="544"/>
      <c r="K9" s="546"/>
    </row>
    <row r="10" spans="2:11" ht="25.5">
      <c r="B10" s="556"/>
      <c r="C10" s="554"/>
      <c r="D10" s="263" t="s">
        <v>366</v>
      </c>
      <c r="E10" s="261">
        <v>5</v>
      </c>
      <c r="F10" s="262" t="s">
        <v>365</v>
      </c>
      <c r="G10" s="261">
        <v>5</v>
      </c>
      <c r="H10" s="541"/>
      <c r="I10" s="542"/>
      <c r="J10" s="544"/>
      <c r="K10" s="546"/>
    </row>
    <row r="11" spans="2:11" ht="53.25" customHeight="1">
      <c r="B11" s="260" t="s">
        <v>364</v>
      </c>
      <c r="C11" s="259"/>
      <c r="D11" s="538" t="s">
        <v>363</v>
      </c>
      <c r="E11" s="538"/>
      <c r="F11" s="552" t="s">
        <v>362</v>
      </c>
      <c r="G11" s="549"/>
      <c r="H11" s="248" t="s">
        <v>332</v>
      </c>
      <c r="I11" s="258">
        <v>1</v>
      </c>
      <c r="J11" s="257"/>
      <c r="K11" s="256">
        <f>+J11*I11</f>
        <v>0</v>
      </c>
    </row>
    <row r="12" spans="2:11" ht="30" customHeight="1">
      <c r="D12" s="509" t="s">
        <v>361</v>
      </c>
      <c r="E12" s="509"/>
      <c r="F12" s="509" t="s">
        <v>360</v>
      </c>
      <c r="G12" s="509"/>
      <c r="H12" s="505">
        <f>+SUM(K7:K11)</f>
        <v>0</v>
      </c>
      <c r="I12" s="506"/>
      <c r="J12" s="506"/>
      <c r="K12" s="506"/>
    </row>
    <row r="15" spans="2:11" ht="33" customHeight="1">
      <c r="B15" s="255" t="s">
        <v>359</v>
      </c>
      <c r="C15" s="254"/>
      <c r="D15" s="539" t="s">
        <v>358</v>
      </c>
      <c r="E15" s="547"/>
      <c r="F15" s="539" t="s">
        <v>357</v>
      </c>
      <c r="G15" s="540"/>
      <c r="H15" s="253"/>
      <c r="I15" s="252"/>
      <c r="J15" s="252"/>
      <c r="K15" s="252"/>
    </row>
    <row r="16" spans="2:11" ht="123" customHeight="1">
      <c r="B16" s="340"/>
      <c r="C16" s="341"/>
      <c r="D16" s="494" t="s">
        <v>470</v>
      </c>
      <c r="E16" s="495"/>
      <c r="F16" s="494" t="s">
        <v>471</v>
      </c>
      <c r="G16" s="495"/>
      <c r="H16" s="253"/>
      <c r="I16" s="252"/>
      <c r="J16" s="252"/>
      <c r="K16" s="252"/>
    </row>
    <row r="17" spans="2:11" ht="90.75" customHeight="1">
      <c r="B17" s="530" t="s">
        <v>356</v>
      </c>
      <c r="C17" s="534" t="s">
        <v>474</v>
      </c>
      <c r="D17" s="494" t="s">
        <v>472</v>
      </c>
      <c r="E17" s="495"/>
      <c r="F17" s="490" t="s">
        <v>473</v>
      </c>
      <c r="G17" s="491"/>
      <c r="H17" s="487"/>
      <c r="I17" s="488"/>
      <c r="J17" s="488"/>
      <c r="K17" s="489"/>
    </row>
    <row r="18" spans="2:11">
      <c r="B18" s="531"/>
      <c r="C18" s="533"/>
      <c r="D18" s="498" t="s">
        <v>354</v>
      </c>
      <c r="E18" s="499"/>
      <c r="F18" s="498" t="s">
        <v>354</v>
      </c>
      <c r="G18" s="499"/>
      <c r="H18" s="235" t="s">
        <v>285</v>
      </c>
      <c r="I18" s="234">
        <v>15</v>
      </c>
      <c r="J18" s="234"/>
      <c r="K18" s="233">
        <f>+J18*I18</f>
        <v>0</v>
      </c>
    </row>
    <row r="19" spans="2:11">
      <c r="B19" s="531"/>
      <c r="C19" s="533"/>
      <c r="D19" s="498" t="s">
        <v>353</v>
      </c>
      <c r="E19" s="499"/>
      <c r="F19" s="498" t="s">
        <v>353</v>
      </c>
      <c r="G19" s="499"/>
      <c r="H19" s="235" t="s">
        <v>285</v>
      </c>
      <c r="I19" s="234">
        <v>6</v>
      </c>
      <c r="J19" s="234"/>
      <c r="K19" s="233">
        <f>+J19*I19</f>
        <v>0</v>
      </c>
    </row>
    <row r="20" spans="2:11">
      <c r="B20" s="531"/>
      <c r="C20" s="533"/>
      <c r="D20" s="251" t="s">
        <v>352</v>
      </c>
      <c r="E20" s="250"/>
      <c r="F20" s="251" t="s">
        <v>352</v>
      </c>
      <c r="G20" s="250"/>
      <c r="H20" s="235" t="s">
        <v>285</v>
      </c>
      <c r="I20" s="234">
        <v>6</v>
      </c>
      <c r="J20" s="234"/>
      <c r="K20" s="233">
        <f>+J20*I20</f>
        <v>0</v>
      </c>
    </row>
    <row r="21" spans="2:11" ht="33" customHeight="1">
      <c r="B21" s="530" t="s">
        <v>355</v>
      </c>
      <c r="C21" s="532" t="s">
        <v>475</v>
      </c>
      <c r="D21" s="494" t="s">
        <v>476</v>
      </c>
      <c r="E21" s="495"/>
      <c r="F21" s="496" t="s">
        <v>477</v>
      </c>
      <c r="G21" s="497"/>
      <c r="H21" s="487"/>
      <c r="I21" s="488"/>
      <c r="J21" s="488"/>
      <c r="K21" s="489"/>
    </row>
    <row r="22" spans="2:11">
      <c r="B22" s="531"/>
      <c r="C22" s="533"/>
      <c r="D22" s="498" t="s">
        <v>354</v>
      </c>
      <c r="E22" s="499"/>
      <c r="F22" s="498" t="s">
        <v>354</v>
      </c>
      <c r="G22" s="499"/>
      <c r="H22" s="235" t="s">
        <v>285</v>
      </c>
      <c r="I22" s="240">
        <v>5</v>
      </c>
      <c r="J22" s="234"/>
      <c r="K22" s="240">
        <f>+J22*I22</f>
        <v>0</v>
      </c>
    </row>
    <row r="23" spans="2:11">
      <c r="B23" s="531"/>
      <c r="C23" s="533"/>
      <c r="D23" s="498" t="s">
        <v>353</v>
      </c>
      <c r="E23" s="499"/>
      <c r="F23" s="498" t="s">
        <v>353</v>
      </c>
      <c r="G23" s="499"/>
      <c r="H23" s="235" t="s">
        <v>285</v>
      </c>
      <c r="I23" s="240">
        <v>1</v>
      </c>
      <c r="J23" s="234"/>
      <c r="K23" s="240">
        <f>+J23*I23</f>
        <v>0</v>
      </c>
    </row>
    <row r="24" spans="2:11">
      <c r="B24" s="531"/>
      <c r="C24" s="533"/>
      <c r="D24" s="251" t="s">
        <v>352</v>
      </c>
      <c r="E24" s="250"/>
      <c r="F24" s="251" t="s">
        <v>352</v>
      </c>
      <c r="G24" s="250"/>
      <c r="H24" s="235" t="s">
        <v>285</v>
      </c>
      <c r="I24" s="240">
        <v>1</v>
      </c>
      <c r="J24" s="234"/>
      <c r="K24" s="233">
        <f>+J24*I24</f>
        <v>0</v>
      </c>
    </row>
    <row r="25" spans="2:11" ht="17.25" customHeight="1">
      <c r="B25" s="530" t="s">
        <v>351</v>
      </c>
      <c r="C25" s="532" t="s">
        <v>480</v>
      </c>
      <c r="D25" s="494" t="s">
        <v>478</v>
      </c>
      <c r="E25" s="495"/>
      <c r="F25" s="502" t="s">
        <v>479</v>
      </c>
      <c r="G25" s="502"/>
      <c r="H25" s="487"/>
      <c r="I25" s="488"/>
      <c r="J25" s="488"/>
      <c r="K25" s="489"/>
    </row>
    <row r="26" spans="2:11" ht="25.5">
      <c r="B26" s="557"/>
      <c r="C26" s="558"/>
      <c r="D26" s="498" t="s">
        <v>350</v>
      </c>
      <c r="E26" s="499"/>
      <c r="F26" s="498" t="s">
        <v>350</v>
      </c>
      <c r="G26" s="499"/>
      <c r="H26" s="241" t="s">
        <v>300</v>
      </c>
      <c r="I26" s="240">
        <v>8</v>
      </c>
      <c r="J26" s="240"/>
      <c r="K26" s="240">
        <f>+J26*I26</f>
        <v>0</v>
      </c>
    </row>
    <row r="27" spans="2:11" ht="37.5" customHeight="1">
      <c r="B27" s="337" t="s">
        <v>349</v>
      </c>
      <c r="C27" s="336" t="s">
        <v>482</v>
      </c>
      <c r="D27" s="494" t="s">
        <v>348</v>
      </c>
      <c r="E27" s="495"/>
      <c r="F27" s="500" t="s">
        <v>347</v>
      </c>
      <c r="G27" s="500"/>
      <c r="H27" s="241" t="s">
        <v>300</v>
      </c>
      <c r="I27" s="240">
        <v>1</v>
      </c>
      <c r="J27" s="234"/>
      <c r="K27" s="233">
        <f>+J27*I27</f>
        <v>0</v>
      </c>
    </row>
    <row r="28" spans="2:11" ht="37.5" customHeight="1">
      <c r="B28" s="249" t="s">
        <v>346</v>
      </c>
      <c r="C28" s="336" t="s">
        <v>481</v>
      </c>
      <c r="D28" s="503" t="s">
        <v>509</v>
      </c>
      <c r="E28" s="504"/>
      <c r="F28" s="500" t="s">
        <v>345</v>
      </c>
      <c r="G28" s="501"/>
      <c r="H28" s="248" t="s">
        <v>332</v>
      </c>
      <c r="I28" s="240">
        <v>1</v>
      </c>
      <c r="J28" s="234"/>
      <c r="K28" s="233">
        <f>+J28*I28</f>
        <v>0</v>
      </c>
    </row>
    <row r="29" spans="2:11" ht="36.75" customHeight="1">
      <c r="D29" s="509" t="s">
        <v>344</v>
      </c>
      <c r="E29" s="509"/>
      <c r="F29" s="509" t="s">
        <v>343</v>
      </c>
      <c r="G29" s="509"/>
      <c r="H29" s="505">
        <f>+SUM(K17:K28)</f>
        <v>0</v>
      </c>
      <c r="I29" s="506"/>
      <c r="J29" s="506"/>
      <c r="K29" s="506"/>
    </row>
    <row r="32" spans="2:11" ht="31.5" customHeight="1">
      <c r="B32" s="239" t="s">
        <v>342</v>
      </c>
      <c r="C32" s="238"/>
      <c r="D32" s="492" t="s">
        <v>341</v>
      </c>
      <c r="E32" s="514"/>
      <c r="F32" s="492" t="s">
        <v>340</v>
      </c>
      <c r="G32" s="493"/>
      <c r="H32" s="512"/>
      <c r="I32" s="512"/>
      <c r="J32" s="512"/>
      <c r="K32" s="513"/>
    </row>
    <row r="33" spans="2:11" ht="112.5" customHeight="1">
      <c r="B33" s="342"/>
      <c r="C33" s="343"/>
      <c r="D33" s="494" t="s">
        <v>483</v>
      </c>
      <c r="E33" s="495"/>
      <c r="F33" s="494" t="s">
        <v>484</v>
      </c>
      <c r="G33" s="495"/>
      <c r="H33" s="338"/>
      <c r="I33" s="338"/>
      <c r="J33" s="338"/>
      <c r="K33" s="339"/>
    </row>
    <row r="34" spans="2:11" ht="84" customHeight="1">
      <c r="B34" s="570" t="s">
        <v>339</v>
      </c>
      <c r="C34" s="532" t="s">
        <v>487</v>
      </c>
      <c r="D34" s="503" t="s">
        <v>485</v>
      </c>
      <c r="E34" s="504"/>
      <c r="F34" s="496" t="s">
        <v>486</v>
      </c>
      <c r="G34" s="497"/>
      <c r="H34" s="511"/>
      <c r="I34" s="511"/>
      <c r="J34" s="511"/>
      <c r="K34" s="511"/>
    </row>
    <row r="35" spans="2:11">
      <c r="B35" s="571"/>
      <c r="C35" s="533"/>
      <c r="D35" s="494" t="s">
        <v>338</v>
      </c>
      <c r="E35" s="495"/>
      <c r="F35" s="494" t="s">
        <v>338</v>
      </c>
      <c r="G35" s="495"/>
      <c r="H35" s="235" t="s">
        <v>285</v>
      </c>
      <c r="I35" s="233">
        <v>8</v>
      </c>
      <c r="J35" s="234"/>
      <c r="K35" s="233">
        <f>+J35*I35</f>
        <v>0</v>
      </c>
    </row>
    <row r="36" spans="2:11">
      <c r="B36" s="571"/>
      <c r="C36" s="533"/>
      <c r="D36" s="494" t="s">
        <v>337</v>
      </c>
      <c r="E36" s="495"/>
      <c r="F36" s="494" t="s">
        <v>337</v>
      </c>
      <c r="G36" s="495"/>
      <c r="H36" s="235" t="s">
        <v>285</v>
      </c>
      <c r="I36" s="233">
        <v>2</v>
      </c>
      <c r="J36" s="234"/>
      <c r="K36" s="233">
        <f>+J36*I36</f>
        <v>0</v>
      </c>
    </row>
    <row r="37" spans="2:11">
      <c r="B37" s="572"/>
      <c r="C37" s="533"/>
      <c r="D37" s="494" t="s">
        <v>336</v>
      </c>
      <c r="E37" s="495"/>
      <c r="F37" s="494" t="s">
        <v>336</v>
      </c>
      <c r="G37" s="495"/>
      <c r="H37" s="235" t="s">
        <v>285</v>
      </c>
      <c r="I37" s="233">
        <v>8</v>
      </c>
      <c r="J37" s="234"/>
      <c r="K37" s="233">
        <f>+J37*I37</f>
        <v>0</v>
      </c>
    </row>
    <row r="38" spans="2:11" ht="38.25" customHeight="1">
      <c r="B38" s="249" t="s">
        <v>335</v>
      </c>
      <c r="C38" s="336" t="s">
        <v>488</v>
      </c>
      <c r="D38" s="503" t="s">
        <v>489</v>
      </c>
      <c r="E38" s="504"/>
      <c r="F38" s="500" t="s">
        <v>490</v>
      </c>
      <c r="G38" s="501"/>
      <c r="H38" s="241" t="s">
        <v>300</v>
      </c>
      <c r="I38" s="240">
        <v>3</v>
      </c>
      <c r="J38" s="234"/>
      <c r="K38" s="233">
        <f>+J38*I38</f>
        <v>0</v>
      </c>
    </row>
    <row r="39" spans="2:11" ht="25.5">
      <c r="B39" s="249" t="s">
        <v>334</v>
      </c>
      <c r="C39" s="236" t="s">
        <v>491</v>
      </c>
      <c r="D39" s="503" t="s">
        <v>510</v>
      </c>
      <c r="E39" s="504"/>
      <c r="F39" s="500" t="s">
        <v>333</v>
      </c>
      <c r="G39" s="501"/>
      <c r="H39" s="248" t="s">
        <v>332</v>
      </c>
      <c r="I39" s="240">
        <v>1</v>
      </c>
      <c r="J39" s="234"/>
      <c r="K39" s="233">
        <f>+J39*I39</f>
        <v>0</v>
      </c>
    </row>
    <row r="40" spans="2:11" ht="31.5" customHeight="1">
      <c r="B40" s="247"/>
      <c r="C40" s="246"/>
      <c r="D40" s="509" t="s">
        <v>331</v>
      </c>
      <c r="E40" s="509"/>
      <c r="F40" s="509" t="s">
        <v>330</v>
      </c>
      <c r="G40" s="509"/>
      <c r="H40" s="505">
        <f>+SUM(K35:K39)</f>
        <v>0</v>
      </c>
      <c r="I40" s="506"/>
      <c r="J40" s="506"/>
      <c r="K40" s="506"/>
    </row>
    <row r="43" spans="2:11" ht="26.25" customHeight="1">
      <c r="B43" s="239" t="s">
        <v>329</v>
      </c>
      <c r="C43" s="238"/>
      <c r="D43" s="492" t="s">
        <v>328</v>
      </c>
      <c r="E43" s="514"/>
      <c r="F43" s="492" t="s">
        <v>327</v>
      </c>
      <c r="G43" s="493"/>
      <c r="H43" s="512"/>
      <c r="I43" s="512"/>
      <c r="J43" s="512"/>
      <c r="K43" s="513"/>
    </row>
    <row r="44" spans="2:11" ht="52.5" customHeight="1">
      <c r="B44" s="245" t="s">
        <v>326</v>
      </c>
      <c r="C44" s="336" t="s">
        <v>492</v>
      </c>
      <c r="D44" s="494" t="s">
        <v>493</v>
      </c>
      <c r="E44" s="495"/>
      <c r="F44" s="500" t="s">
        <v>494</v>
      </c>
      <c r="G44" s="501"/>
      <c r="H44" s="241" t="s">
        <v>300</v>
      </c>
      <c r="I44" s="240">
        <v>4</v>
      </c>
      <c r="J44" s="234"/>
      <c r="K44" s="233">
        <f>+J44*I44</f>
        <v>0</v>
      </c>
    </row>
    <row r="45" spans="2:11" ht="45.75" customHeight="1">
      <c r="B45" s="245" t="s">
        <v>325</v>
      </c>
      <c r="C45" s="336" t="s">
        <v>495</v>
      </c>
      <c r="D45" s="494" t="s">
        <v>496</v>
      </c>
      <c r="E45" s="495"/>
      <c r="F45" s="500" t="s">
        <v>497</v>
      </c>
      <c r="G45" s="501"/>
      <c r="H45" s="241" t="s">
        <v>300</v>
      </c>
      <c r="I45" s="240">
        <v>3</v>
      </c>
      <c r="J45" s="234"/>
      <c r="K45" s="233">
        <f>+J45*I45</f>
        <v>0</v>
      </c>
    </row>
    <row r="46" spans="2:11" ht="46.5" customHeight="1">
      <c r="B46" s="245" t="s">
        <v>324</v>
      </c>
      <c r="C46" s="336" t="s">
        <v>498</v>
      </c>
      <c r="D46" s="494" t="s">
        <v>499</v>
      </c>
      <c r="E46" s="495"/>
      <c r="F46" s="500" t="s">
        <v>500</v>
      </c>
      <c r="G46" s="500"/>
      <c r="H46" s="241" t="s">
        <v>300</v>
      </c>
      <c r="I46" s="240">
        <v>1</v>
      </c>
      <c r="J46" s="234"/>
      <c r="K46" s="233">
        <f>+J46*I46</f>
        <v>0</v>
      </c>
    </row>
    <row r="47" spans="2:11" ht="61.5" customHeight="1">
      <c r="B47" s="245" t="s">
        <v>323</v>
      </c>
      <c r="C47" s="336" t="s">
        <v>501</v>
      </c>
      <c r="D47" s="494" t="s">
        <v>502</v>
      </c>
      <c r="E47" s="495"/>
      <c r="F47" s="496" t="s">
        <v>503</v>
      </c>
      <c r="G47" s="529"/>
      <c r="H47" s="241" t="s">
        <v>300</v>
      </c>
      <c r="I47" s="240">
        <v>1</v>
      </c>
      <c r="J47" s="234"/>
      <c r="K47" s="233">
        <f>+J47*I47</f>
        <v>0</v>
      </c>
    </row>
    <row r="48" spans="2:11" ht="30" customHeight="1">
      <c r="B48" s="530" t="s">
        <v>322</v>
      </c>
      <c r="C48" s="532" t="s">
        <v>504</v>
      </c>
      <c r="D48" s="494" t="s">
        <v>321</v>
      </c>
      <c r="E48" s="495"/>
      <c r="F48" s="527" t="s">
        <v>320</v>
      </c>
      <c r="G48" s="528"/>
      <c r="H48" s="511"/>
      <c r="I48" s="511"/>
      <c r="J48" s="511"/>
      <c r="K48" s="511"/>
    </row>
    <row r="49" spans="2:11" ht="25.5">
      <c r="B49" s="531"/>
      <c r="C49" s="533"/>
      <c r="D49" s="494" t="s">
        <v>319</v>
      </c>
      <c r="E49" s="495"/>
      <c r="F49" s="501" t="s">
        <v>318</v>
      </c>
      <c r="G49" s="501"/>
      <c r="H49" s="241" t="s">
        <v>300</v>
      </c>
      <c r="I49" s="244">
        <v>3</v>
      </c>
      <c r="J49" s="234"/>
      <c r="K49" s="233">
        <f t="shared" ref="K49:K55" si="0">+J49*I49</f>
        <v>0</v>
      </c>
    </row>
    <row r="50" spans="2:11" ht="30" customHeight="1">
      <c r="B50" s="531"/>
      <c r="C50" s="533"/>
      <c r="D50" s="494" t="s">
        <v>317</v>
      </c>
      <c r="E50" s="495"/>
      <c r="F50" s="500" t="s">
        <v>316</v>
      </c>
      <c r="G50" s="500"/>
      <c r="H50" s="241" t="s">
        <v>300</v>
      </c>
      <c r="I50" s="244">
        <v>1</v>
      </c>
      <c r="J50" s="243"/>
      <c r="K50" s="242">
        <f t="shared" si="0"/>
        <v>0</v>
      </c>
    </row>
    <row r="51" spans="2:11" ht="25.5">
      <c r="B51" s="531"/>
      <c r="C51" s="533"/>
      <c r="D51" s="494" t="s">
        <v>315</v>
      </c>
      <c r="E51" s="495"/>
      <c r="F51" s="526" t="s">
        <v>314</v>
      </c>
      <c r="G51" s="526"/>
      <c r="H51" s="241" t="s">
        <v>300</v>
      </c>
      <c r="I51" s="240">
        <v>4</v>
      </c>
      <c r="J51" s="234"/>
      <c r="K51" s="233">
        <f t="shared" si="0"/>
        <v>0</v>
      </c>
    </row>
    <row r="52" spans="2:11" ht="25.5">
      <c r="B52" s="531"/>
      <c r="C52" s="533"/>
      <c r="D52" s="494" t="s">
        <v>313</v>
      </c>
      <c r="E52" s="495"/>
      <c r="F52" s="526" t="s">
        <v>312</v>
      </c>
      <c r="G52" s="526"/>
      <c r="H52" s="241" t="s">
        <v>300</v>
      </c>
      <c r="I52" s="240">
        <v>4</v>
      </c>
      <c r="J52" s="234"/>
      <c r="K52" s="233">
        <f t="shared" si="0"/>
        <v>0</v>
      </c>
    </row>
    <row r="53" spans="2:11" ht="25.5">
      <c r="B53" s="531"/>
      <c r="C53" s="533"/>
      <c r="D53" s="494" t="s">
        <v>311</v>
      </c>
      <c r="E53" s="495"/>
      <c r="F53" s="526" t="s">
        <v>310</v>
      </c>
      <c r="G53" s="526"/>
      <c r="H53" s="241" t="s">
        <v>300</v>
      </c>
      <c r="I53" s="240">
        <v>4</v>
      </c>
      <c r="J53" s="234"/>
      <c r="K53" s="233">
        <f t="shared" si="0"/>
        <v>0</v>
      </c>
    </row>
    <row r="54" spans="2:11" ht="25.5">
      <c r="B54" s="531"/>
      <c r="C54" s="533"/>
      <c r="D54" s="494" t="s">
        <v>309</v>
      </c>
      <c r="E54" s="495"/>
      <c r="F54" s="526" t="s">
        <v>308</v>
      </c>
      <c r="G54" s="526"/>
      <c r="H54" s="241" t="s">
        <v>300</v>
      </c>
      <c r="I54" s="240">
        <v>4</v>
      </c>
      <c r="J54" s="234"/>
      <c r="K54" s="233">
        <f t="shared" si="0"/>
        <v>0</v>
      </c>
    </row>
    <row r="55" spans="2:11" ht="25.5">
      <c r="B55" s="557"/>
      <c r="C55" s="558"/>
      <c r="D55" s="494" t="s">
        <v>307</v>
      </c>
      <c r="E55" s="495"/>
      <c r="F55" s="526" t="s">
        <v>306</v>
      </c>
      <c r="G55" s="526"/>
      <c r="H55" s="241" t="s">
        <v>300</v>
      </c>
      <c r="I55" s="240">
        <v>4</v>
      </c>
      <c r="J55" s="234"/>
      <c r="K55" s="233">
        <f t="shared" si="0"/>
        <v>0</v>
      </c>
    </row>
    <row r="56" spans="2:11" ht="36.75" customHeight="1">
      <c r="B56" s="560" t="s">
        <v>305</v>
      </c>
      <c r="C56" s="559" t="s">
        <v>505</v>
      </c>
      <c r="D56" s="494" t="s">
        <v>304</v>
      </c>
      <c r="E56" s="495"/>
      <c r="F56" s="524" t="s">
        <v>303</v>
      </c>
      <c r="G56" s="525"/>
      <c r="H56" s="511"/>
      <c r="I56" s="511"/>
      <c r="J56" s="511"/>
      <c r="K56" s="511"/>
    </row>
    <row r="57" spans="2:11" ht="25.5">
      <c r="B57" s="561"/>
      <c r="C57" s="559"/>
      <c r="D57" s="502" t="s">
        <v>302</v>
      </c>
      <c r="E57" s="502"/>
      <c r="F57" s="502" t="s">
        <v>301</v>
      </c>
      <c r="G57" s="502"/>
      <c r="H57" s="241" t="s">
        <v>300</v>
      </c>
      <c r="I57" s="240">
        <v>1</v>
      </c>
      <c r="J57" s="234"/>
      <c r="K57" s="233">
        <f>+J57*I57</f>
        <v>0</v>
      </c>
    </row>
    <row r="58" spans="2:11" ht="34.5" customHeight="1">
      <c r="D58" s="510" t="s">
        <v>299</v>
      </c>
      <c r="E58" s="510"/>
      <c r="F58" s="509" t="s">
        <v>298</v>
      </c>
      <c r="G58" s="509"/>
      <c r="H58" s="505">
        <f>+SUM(K44:K57)</f>
        <v>0</v>
      </c>
      <c r="I58" s="506"/>
      <c r="J58" s="506"/>
      <c r="K58" s="506"/>
    </row>
    <row r="63" spans="2:11" ht="33" customHeight="1">
      <c r="B63" s="239" t="s">
        <v>297</v>
      </c>
      <c r="C63" s="238"/>
      <c r="D63" s="565" t="s">
        <v>296</v>
      </c>
      <c r="E63" s="566"/>
      <c r="F63" s="568" t="s">
        <v>295</v>
      </c>
      <c r="G63" s="569"/>
      <c r="H63" s="519"/>
      <c r="I63" s="519"/>
      <c r="J63" s="519"/>
      <c r="K63" s="520"/>
    </row>
    <row r="64" spans="2:11" ht="27.75" customHeight="1">
      <c r="B64" s="237" t="s">
        <v>294</v>
      </c>
      <c r="C64" s="336" t="s">
        <v>506</v>
      </c>
      <c r="D64" s="563" t="s">
        <v>293</v>
      </c>
      <c r="E64" s="564"/>
      <c r="F64" s="501" t="s">
        <v>292</v>
      </c>
      <c r="G64" s="501"/>
      <c r="H64" s="235" t="s">
        <v>285</v>
      </c>
      <c r="I64" s="234">
        <f>+SUM(I18:I20)</f>
        <v>27</v>
      </c>
      <c r="J64" s="234"/>
      <c r="K64" s="233">
        <f>+J64*I64</f>
        <v>0</v>
      </c>
    </row>
    <row r="65" spans="2:11" ht="25.5" customHeight="1">
      <c r="B65" s="237" t="s">
        <v>291</v>
      </c>
      <c r="C65" s="336" t="s">
        <v>507</v>
      </c>
      <c r="D65" s="563" t="s">
        <v>290</v>
      </c>
      <c r="E65" s="564"/>
      <c r="F65" s="501" t="s">
        <v>289</v>
      </c>
      <c r="G65" s="501"/>
      <c r="H65" s="235" t="s">
        <v>285</v>
      </c>
      <c r="I65" s="234">
        <f>+I64</f>
        <v>27</v>
      </c>
      <c r="J65" s="234"/>
      <c r="K65" s="233">
        <f>+J65*I65</f>
        <v>0</v>
      </c>
    </row>
    <row r="66" spans="2:11" ht="27.75" customHeight="1">
      <c r="B66" s="237" t="s">
        <v>288</v>
      </c>
      <c r="C66" s="336" t="s">
        <v>508</v>
      </c>
      <c r="D66" s="563" t="s">
        <v>287</v>
      </c>
      <c r="E66" s="567"/>
      <c r="F66" s="501" t="s">
        <v>286</v>
      </c>
      <c r="G66" s="501"/>
      <c r="H66" s="235" t="s">
        <v>285</v>
      </c>
      <c r="I66" s="234">
        <f>+SUM(I35:I37)</f>
        <v>18</v>
      </c>
      <c r="J66" s="234"/>
      <c r="K66" s="233">
        <f>+J66*I66</f>
        <v>0</v>
      </c>
    </row>
    <row r="67" spans="2:11" ht="34.5" customHeight="1">
      <c r="B67" s="232"/>
      <c r="C67" s="231"/>
      <c r="D67" s="509" t="s">
        <v>284</v>
      </c>
      <c r="E67" s="509"/>
      <c r="F67" s="509" t="s">
        <v>283</v>
      </c>
      <c r="G67" s="509"/>
      <c r="H67" s="505">
        <f>+SUM(K64:K66)</f>
        <v>0</v>
      </c>
      <c r="I67" s="506"/>
      <c r="J67" s="506"/>
      <c r="K67" s="506"/>
    </row>
    <row r="68" spans="2:11">
      <c r="B68" s="232"/>
      <c r="C68" s="231"/>
      <c r="D68" s="230"/>
      <c r="E68" s="229"/>
      <c r="F68" s="228"/>
      <c r="G68" s="228"/>
      <c r="H68" s="227"/>
      <c r="I68" s="227"/>
      <c r="J68" s="227"/>
      <c r="K68" s="227"/>
    </row>
    <row r="72" spans="2:11">
      <c r="D72" s="507" t="s">
        <v>17</v>
      </c>
      <c r="E72" s="507"/>
      <c r="F72" s="507" t="s">
        <v>282</v>
      </c>
      <c r="G72" s="507"/>
      <c r="H72" s="520"/>
      <c r="I72" s="521"/>
    </row>
    <row r="73" spans="2:11" ht="28.5" customHeight="1">
      <c r="D73" s="508" t="s">
        <v>281</v>
      </c>
      <c r="E73" s="508"/>
      <c r="F73" s="508" t="s">
        <v>280</v>
      </c>
      <c r="G73" s="508"/>
      <c r="H73" s="517">
        <f>+H12</f>
        <v>0</v>
      </c>
      <c r="I73" s="518"/>
      <c r="J73" s="226"/>
      <c r="K73" s="226"/>
    </row>
    <row r="74" spans="2:11">
      <c r="D74" s="508" t="s">
        <v>279</v>
      </c>
      <c r="E74" s="508"/>
      <c r="F74" s="508" t="s">
        <v>278</v>
      </c>
      <c r="G74" s="508"/>
      <c r="H74" s="517">
        <f>+H29</f>
        <v>0</v>
      </c>
      <c r="I74" s="518"/>
      <c r="J74" s="226"/>
      <c r="K74" s="226"/>
    </row>
    <row r="75" spans="2:11">
      <c r="D75" s="508" t="s">
        <v>277</v>
      </c>
      <c r="E75" s="508"/>
      <c r="F75" s="508" t="s">
        <v>276</v>
      </c>
      <c r="G75" s="508"/>
      <c r="H75" s="517">
        <f>+H40</f>
        <v>0</v>
      </c>
      <c r="I75" s="518"/>
    </row>
    <row r="76" spans="2:11">
      <c r="D76" s="508" t="s">
        <v>275</v>
      </c>
      <c r="E76" s="508"/>
      <c r="F76" s="508" t="s">
        <v>274</v>
      </c>
      <c r="G76" s="508"/>
      <c r="H76" s="517">
        <f>+H58</f>
        <v>0</v>
      </c>
      <c r="I76" s="518"/>
    </row>
    <row r="77" spans="2:11">
      <c r="D77" s="508" t="s">
        <v>273</v>
      </c>
      <c r="E77" s="508"/>
      <c r="F77" s="508" t="s">
        <v>272</v>
      </c>
      <c r="G77" s="508"/>
      <c r="H77" s="517">
        <f>+H67</f>
        <v>0</v>
      </c>
      <c r="I77" s="518"/>
    </row>
    <row r="79" spans="2:11" ht="40.5" customHeight="1">
      <c r="B79" s="224"/>
      <c r="C79" s="224"/>
      <c r="D79" s="522" t="s">
        <v>271</v>
      </c>
      <c r="E79" s="523"/>
      <c r="F79" s="522" t="s">
        <v>270</v>
      </c>
      <c r="G79" s="523"/>
      <c r="H79" s="515">
        <f>+SUM(H73:I77)</f>
        <v>0</v>
      </c>
      <c r="I79" s="516"/>
      <c r="J79" s="225"/>
      <c r="K79" s="224"/>
    </row>
  </sheetData>
  <mergeCells count="151">
    <mergeCell ref="B2:K2"/>
    <mergeCell ref="D64:E64"/>
    <mergeCell ref="D63:E63"/>
    <mergeCell ref="D65:E65"/>
    <mergeCell ref="D6:E6"/>
    <mergeCell ref="D52:E52"/>
    <mergeCell ref="D53:E53"/>
    <mergeCell ref="D66:E66"/>
    <mergeCell ref="D67:E67"/>
    <mergeCell ref="F67:G67"/>
    <mergeCell ref="F63:G63"/>
    <mergeCell ref="F64:G64"/>
    <mergeCell ref="F65:G65"/>
    <mergeCell ref="F66:G66"/>
    <mergeCell ref="D16:E16"/>
    <mergeCell ref="F16:G16"/>
    <mergeCell ref="D33:E33"/>
    <mergeCell ref="F33:G33"/>
    <mergeCell ref="D39:E39"/>
    <mergeCell ref="D37:E37"/>
    <mergeCell ref="D49:E49"/>
    <mergeCell ref="D50:E50"/>
    <mergeCell ref="D51:E51"/>
    <mergeCell ref="B34:B37"/>
    <mergeCell ref="C34:C37"/>
    <mergeCell ref="D34:E34"/>
    <mergeCell ref="D77:E77"/>
    <mergeCell ref="D73:E73"/>
    <mergeCell ref="D74:E74"/>
    <mergeCell ref="B25:B26"/>
    <mergeCell ref="C25:C26"/>
    <mergeCell ref="D25:E25"/>
    <mergeCell ref="D26:E26"/>
    <mergeCell ref="C56:C57"/>
    <mergeCell ref="B56:B57"/>
    <mergeCell ref="B48:B55"/>
    <mergeCell ref="C48:C55"/>
    <mergeCell ref="D12:E12"/>
    <mergeCell ref="F6:G6"/>
    <mergeCell ref="B3:K3"/>
    <mergeCell ref="D7:E7"/>
    <mergeCell ref="F15:G15"/>
    <mergeCell ref="D11:E11"/>
    <mergeCell ref="H7:H10"/>
    <mergeCell ref="I7:I10"/>
    <mergeCell ref="J7:J10"/>
    <mergeCell ref="K7:K10"/>
    <mergeCell ref="D15:E15"/>
    <mergeCell ref="F7:G7"/>
    <mergeCell ref="D4:E4"/>
    <mergeCell ref="F4:G4"/>
    <mergeCell ref="F11:G11"/>
    <mergeCell ref="F12:G12"/>
    <mergeCell ref="H12:K12"/>
    <mergeCell ref="C7:C10"/>
    <mergeCell ref="B7:B10"/>
    <mergeCell ref="B21:B24"/>
    <mergeCell ref="C21:C24"/>
    <mergeCell ref="D21:E21"/>
    <mergeCell ref="D22:E22"/>
    <mergeCell ref="B17:B20"/>
    <mergeCell ref="C17:C20"/>
    <mergeCell ref="D17:E17"/>
    <mergeCell ref="D18:E18"/>
    <mergeCell ref="D19:E19"/>
    <mergeCell ref="F48:G48"/>
    <mergeCell ref="F51:G51"/>
    <mergeCell ref="F52:G52"/>
    <mergeCell ref="F53:G53"/>
    <mergeCell ref="F43:G43"/>
    <mergeCell ref="H43:K43"/>
    <mergeCell ref="F49:G49"/>
    <mergeCell ref="F50:G50"/>
    <mergeCell ref="D56:E56"/>
    <mergeCell ref="D48:E48"/>
    <mergeCell ref="D43:E43"/>
    <mergeCell ref="D44:E44"/>
    <mergeCell ref="D46:E46"/>
    <mergeCell ref="D47:E47"/>
    <mergeCell ref="F44:G44"/>
    <mergeCell ref="F45:G45"/>
    <mergeCell ref="F46:G46"/>
    <mergeCell ref="F47:G47"/>
    <mergeCell ref="D45:E45"/>
    <mergeCell ref="H79:I79"/>
    <mergeCell ref="H74:I74"/>
    <mergeCell ref="H75:I75"/>
    <mergeCell ref="H76:I76"/>
    <mergeCell ref="H77:I77"/>
    <mergeCell ref="H48:K48"/>
    <mergeCell ref="H63:K63"/>
    <mergeCell ref="D72:E72"/>
    <mergeCell ref="H72:I72"/>
    <mergeCell ref="D79:E79"/>
    <mergeCell ref="F79:G79"/>
    <mergeCell ref="D75:E75"/>
    <mergeCell ref="H73:I73"/>
    <mergeCell ref="D57:E57"/>
    <mergeCell ref="F56:G56"/>
    <mergeCell ref="F57:G57"/>
    <mergeCell ref="H56:K56"/>
    <mergeCell ref="D54:E54"/>
    <mergeCell ref="D55:E55"/>
    <mergeCell ref="F76:G76"/>
    <mergeCell ref="F77:G77"/>
    <mergeCell ref="F54:G54"/>
    <mergeCell ref="F55:G55"/>
    <mergeCell ref="D76:E76"/>
    <mergeCell ref="H67:K67"/>
    <mergeCell ref="F72:G72"/>
    <mergeCell ref="F73:G73"/>
    <mergeCell ref="F74:G74"/>
    <mergeCell ref="F75:G75"/>
    <mergeCell ref="D29:E29"/>
    <mergeCell ref="F29:G29"/>
    <mergeCell ref="H29:K29"/>
    <mergeCell ref="H40:K40"/>
    <mergeCell ref="D58:E58"/>
    <mergeCell ref="F58:G58"/>
    <mergeCell ref="F39:G39"/>
    <mergeCell ref="F38:G38"/>
    <mergeCell ref="H34:K34"/>
    <mergeCell ref="H32:K32"/>
    <mergeCell ref="F35:G35"/>
    <mergeCell ref="F36:G36"/>
    <mergeCell ref="F37:G37"/>
    <mergeCell ref="F40:G40"/>
    <mergeCell ref="D38:E38"/>
    <mergeCell ref="D32:E32"/>
    <mergeCell ref="D36:E36"/>
    <mergeCell ref="D40:E40"/>
    <mergeCell ref="H58:K58"/>
    <mergeCell ref="H17:K17"/>
    <mergeCell ref="H21:K21"/>
    <mergeCell ref="F17:G17"/>
    <mergeCell ref="H25:K25"/>
    <mergeCell ref="F32:G32"/>
    <mergeCell ref="D35:E35"/>
    <mergeCell ref="F34:G34"/>
    <mergeCell ref="F18:G18"/>
    <mergeCell ref="F19:G19"/>
    <mergeCell ref="F22:G22"/>
    <mergeCell ref="F23:G23"/>
    <mergeCell ref="F21:G21"/>
    <mergeCell ref="F27:G27"/>
    <mergeCell ref="F28:G28"/>
    <mergeCell ref="F25:G25"/>
    <mergeCell ref="F26:G26"/>
    <mergeCell ref="D23:E23"/>
    <mergeCell ref="D27:E27"/>
    <mergeCell ref="D28:E28"/>
  </mergeCells>
  <pageMargins left="0.7" right="0.7" top="0.75" bottom="0.75" header="0.3" footer="0.3"/>
  <pageSetup paperSize="9" scale="63" fitToHeight="0" orientation="portrait" horizontalDpi="1200" verticalDpi="1200" r:id="rId1"/>
  <rowBreaks count="2" manualBreakCount="2">
    <brk id="31" max="16383" man="1"/>
    <brk id="58"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85"/>
  <sheetViews>
    <sheetView view="pageBreakPreview" zoomScaleNormal="100" zoomScaleSheetLayoutView="100" workbookViewId="0">
      <selection activeCell="G12" sqref="G12"/>
    </sheetView>
  </sheetViews>
  <sheetFormatPr defaultRowHeight="12.75" customHeight="1"/>
  <cols>
    <col min="1" max="2" width="6.7109375" style="277" customWidth="1"/>
    <col min="3" max="3" width="35.7109375" style="276" customWidth="1"/>
    <col min="4" max="4" width="35.7109375" customWidth="1"/>
    <col min="5" max="6" width="6.7109375" style="274" customWidth="1"/>
    <col min="7" max="7" width="9.42578125" style="275" customWidth="1"/>
    <col min="8" max="8" width="9.85546875" style="274" customWidth="1"/>
    <col min="9" max="9" width="11.85546875" style="274" customWidth="1"/>
    <col min="10" max="247" width="9.140625" style="274" customWidth="1"/>
    <col min="248" max="258" width="9.140625" style="273"/>
    <col min="259" max="259" width="7.7109375" style="273" customWidth="1"/>
    <col min="260" max="260" width="60" style="273" customWidth="1"/>
    <col min="261" max="261" width="7.5703125" style="273" customWidth="1"/>
    <col min="262" max="262" width="11.28515625" style="273" customWidth="1"/>
    <col min="263" max="263" width="13" style="273" customWidth="1"/>
    <col min="264" max="264" width="13.7109375" style="273" customWidth="1"/>
    <col min="265" max="503" width="9.140625" style="273" customWidth="1"/>
    <col min="504" max="514" width="9.140625" style="273"/>
    <col min="515" max="515" width="7.7109375" style="273" customWidth="1"/>
    <col min="516" max="516" width="60" style="273" customWidth="1"/>
    <col min="517" max="517" width="7.5703125" style="273" customWidth="1"/>
    <col min="518" max="518" width="11.28515625" style="273" customWidth="1"/>
    <col min="519" max="519" width="13" style="273" customWidth="1"/>
    <col min="520" max="520" width="13.7109375" style="273" customWidth="1"/>
    <col min="521" max="759" width="9.140625" style="273" customWidth="1"/>
    <col min="760" max="770" width="9.140625" style="273"/>
    <col min="771" max="771" width="7.7109375" style="273" customWidth="1"/>
    <col min="772" max="772" width="60" style="273" customWidth="1"/>
    <col min="773" max="773" width="7.5703125" style="273" customWidth="1"/>
    <col min="774" max="774" width="11.28515625" style="273" customWidth="1"/>
    <col min="775" max="775" width="13" style="273" customWidth="1"/>
    <col min="776" max="776" width="13.7109375" style="273" customWidth="1"/>
    <col min="777" max="1015" width="9.140625" style="273" customWidth="1"/>
    <col min="1016" max="1026" width="9.140625" style="273"/>
    <col min="1027" max="1027" width="7.7109375" style="273" customWidth="1"/>
    <col min="1028" max="1028" width="60" style="273" customWidth="1"/>
    <col min="1029" max="1029" width="7.5703125" style="273" customWidth="1"/>
    <col min="1030" max="1030" width="11.28515625" style="273" customWidth="1"/>
    <col min="1031" max="1031" width="13" style="273" customWidth="1"/>
    <col min="1032" max="1032" width="13.7109375" style="273" customWidth="1"/>
    <col min="1033" max="1271" width="9.140625" style="273" customWidth="1"/>
    <col min="1272" max="1282" width="9.140625" style="273"/>
    <col min="1283" max="1283" width="7.7109375" style="273" customWidth="1"/>
    <col min="1284" max="1284" width="60" style="273" customWidth="1"/>
    <col min="1285" max="1285" width="7.5703125" style="273" customWidth="1"/>
    <col min="1286" max="1286" width="11.28515625" style="273" customWidth="1"/>
    <col min="1287" max="1287" width="13" style="273" customWidth="1"/>
    <col min="1288" max="1288" width="13.7109375" style="273" customWidth="1"/>
    <col min="1289" max="1527" width="9.140625" style="273" customWidth="1"/>
    <col min="1528" max="1538" width="9.140625" style="273"/>
    <col min="1539" max="1539" width="7.7109375" style="273" customWidth="1"/>
    <col min="1540" max="1540" width="60" style="273" customWidth="1"/>
    <col min="1541" max="1541" width="7.5703125" style="273" customWidth="1"/>
    <col min="1542" max="1542" width="11.28515625" style="273" customWidth="1"/>
    <col min="1543" max="1543" width="13" style="273" customWidth="1"/>
    <col min="1544" max="1544" width="13.7109375" style="273" customWidth="1"/>
    <col min="1545" max="1783" width="9.140625" style="273" customWidth="1"/>
    <col min="1784" max="1794" width="9.140625" style="273"/>
    <col min="1795" max="1795" width="7.7109375" style="273" customWidth="1"/>
    <col min="1796" max="1796" width="60" style="273" customWidth="1"/>
    <col min="1797" max="1797" width="7.5703125" style="273" customWidth="1"/>
    <col min="1798" max="1798" width="11.28515625" style="273" customWidth="1"/>
    <col min="1799" max="1799" width="13" style="273" customWidth="1"/>
    <col min="1800" max="1800" width="13.7109375" style="273" customWidth="1"/>
    <col min="1801" max="2039" width="9.140625" style="273" customWidth="1"/>
    <col min="2040" max="2050" width="9.140625" style="273"/>
    <col min="2051" max="2051" width="7.7109375" style="273" customWidth="1"/>
    <col min="2052" max="2052" width="60" style="273" customWidth="1"/>
    <col min="2053" max="2053" width="7.5703125" style="273" customWidth="1"/>
    <col min="2054" max="2054" width="11.28515625" style="273" customWidth="1"/>
    <col min="2055" max="2055" width="13" style="273" customWidth="1"/>
    <col min="2056" max="2056" width="13.7109375" style="273" customWidth="1"/>
    <col min="2057" max="2295" width="9.140625" style="273" customWidth="1"/>
    <col min="2296" max="2306" width="9.140625" style="273"/>
    <col min="2307" max="2307" width="7.7109375" style="273" customWidth="1"/>
    <col min="2308" max="2308" width="60" style="273" customWidth="1"/>
    <col min="2309" max="2309" width="7.5703125" style="273" customWidth="1"/>
    <col min="2310" max="2310" width="11.28515625" style="273" customWidth="1"/>
    <col min="2311" max="2311" width="13" style="273" customWidth="1"/>
    <col min="2312" max="2312" width="13.7109375" style="273" customWidth="1"/>
    <col min="2313" max="2551" width="9.140625" style="273" customWidth="1"/>
    <col min="2552" max="2562" width="9.140625" style="273"/>
    <col min="2563" max="2563" width="7.7109375" style="273" customWidth="1"/>
    <col min="2564" max="2564" width="60" style="273" customWidth="1"/>
    <col min="2565" max="2565" width="7.5703125" style="273" customWidth="1"/>
    <col min="2566" max="2566" width="11.28515625" style="273" customWidth="1"/>
    <col min="2567" max="2567" width="13" style="273" customWidth="1"/>
    <col min="2568" max="2568" width="13.7109375" style="273" customWidth="1"/>
    <col min="2569" max="2807" width="9.140625" style="273" customWidth="1"/>
    <col min="2808" max="2818" width="9.140625" style="273"/>
    <col min="2819" max="2819" width="7.7109375" style="273" customWidth="1"/>
    <col min="2820" max="2820" width="60" style="273" customWidth="1"/>
    <col min="2821" max="2821" width="7.5703125" style="273" customWidth="1"/>
    <col min="2822" max="2822" width="11.28515625" style="273" customWidth="1"/>
    <col min="2823" max="2823" width="13" style="273" customWidth="1"/>
    <col min="2824" max="2824" width="13.7109375" style="273" customWidth="1"/>
    <col min="2825" max="3063" width="9.140625" style="273" customWidth="1"/>
    <col min="3064" max="3074" width="9.140625" style="273"/>
    <col min="3075" max="3075" width="7.7109375" style="273" customWidth="1"/>
    <col min="3076" max="3076" width="60" style="273" customWidth="1"/>
    <col min="3077" max="3077" width="7.5703125" style="273" customWidth="1"/>
    <col min="3078" max="3078" width="11.28515625" style="273" customWidth="1"/>
    <col min="3079" max="3079" width="13" style="273" customWidth="1"/>
    <col min="3080" max="3080" width="13.7109375" style="273" customWidth="1"/>
    <col min="3081" max="3319" width="9.140625" style="273" customWidth="1"/>
    <col min="3320" max="3330" width="9.140625" style="273"/>
    <col min="3331" max="3331" width="7.7109375" style="273" customWidth="1"/>
    <col min="3332" max="3332" width="60" style="273" customWidth="1"/>
    <col min="3333" max="3333" width="7.5703125" style="273" customWidth="1"/>
    <col min="3334" max="3334" width="11.28515625" style="273" customWidth="1"/>
    <col min="3335" max="3335" width="13" style="273" customWidth="1"/>
    <col min="3336" max="3336" width="13.7109375" style="273" customWidth="1"/>
    <col min="3337" max="3575" width="9.140625" style="273" customWidth="1"/>
    <col min="3576" max="3586" width="9.140625" style="273"/>
    <col min="3587" max="3587" width="7.7109375" style="273" customWidth="1"/>
    <col min="3588" max="3588" width="60" style="273" customWidth="1"/>
    <col min="3589" max="3589" width="7.5703125" style="273" customWidth="1"/>
    <col min="3590" max="3590" width="11.28515625" style="273" customWidth="1"/>
    <col min="3591" max="3591" width="13" style="273" customWidth="1"/>
    <col min="3592" max="3592" width="13.7109375" style="273" customWidth="1"/>
    <col min="3593" max="3831" width="9.140625" style="273" customWidth="1"/>
    <col min="3832" max="3842" width="9.140625" style="273"/>
    <col min="3843" max="3843" width="7.7109375" style="273" customWidth="1"/>
    <col min="3844" max="3844" width="60" style="273" customWidth="1"/>
    <col min="3845" max="3845" width="7.5703125" style="273" customWidth="1"/>
    <col min="3846" max="3846" width="11.28515625" style="273" customWidth="1"/>
    <col min="3847" max="3847" width="13" style="273" customWidth="1"/>
    <col min="3848" max="3848" width="13.7109375" style="273" customWidth="1"/>
    <col min="3849" max="4087" width="9.140625" style="273" customWidth="1"/>
    <col min="4088" max="4098" width="9.140625" style="273"/>
    <col min="4099" max="4099" width="7.7109375" style="273" customWidth="1"/>
    <col min="4100" max="4100" width="60" style="273" customWidth="1"/>
    <col min="4101" max="4101" width="7.5703125" style="273" customWidth="1"/>
    <col min="4102" max="4102" width="11.28515625" style="273" customWidth="1"/>
    <col min="4103" max="4103" width="13" style="273" customWidth="1"/>
    <col min="4104" max="4104" width="13.7109375" style="273" customWidth="1"/>
    <col min="4105" max="4343" width="9.140625" style="273" customWidth="1"/>
    <col min="4344" max="4354" width="9.140625" style="273"/>
    <col min="4355" max="4355" width="7.7109375" style="273" customWidth="1"/>
    <col min="4356" max="4356" width="60" style="273" customWidth="1"/>
    <col min="4357" max="4357" width="7.5703125" style="273" customWidth="1"/>
    <col min="4358" max="4358" width="11.28515625" style="273" customWidth="1"/>
    <col min="4359" max="4359" width="13" style="273" customWidth="1"/>
    <col min="4360" max="4360" width="13.7109375" style="273" customWidth="1"/>
    <col min="4361" max="4599" width="9.140625" style="273" customWidth="1"/>
    <col min="4600" max="4610" width="9.140625" style="273"/>
    <col min="4611" max="4611" width="7.7109375" style="273" customWidth="1"/>
    <col min="4612" max="4612" width="60" style="273" customWidth="1"/>
    <col min="4613" max="4613" width="7.5703125" style="273" customWidth="1"/>
    <col min="4614" max="4614" width="11.28515625" style="273" customWidth="1"/>
    <col min="4615" max="4615" width="13" style="273" customWidth="1"/>
    <col min="4616" max="4616" width="13.7109375" style="273" customWidth="1"/>
    <col min="4617" max="4855" width="9.140625" style="273" customWidth="1"/>
    <col min="4856" max="4866" width="9.140625" style="273"/>
    <col min="4867" max="4867" width="7.7109375" style="273" customWidth="1"/>
    <col min="4868" max="4868" width="60" style="273" customWidth="1"/>
    <col min="4869" max="4869" width="7.5703125" style="273" customWidth="1"/>
    <col min="4870" max="4870" width="11.28515625" style="273" customWidth="1"/>
    <col min="4871" max="4871" width="13" style="273" customWidth="1"/>
    <col min="4872" max="4872" width="13.7109375" style="273" customWidth="1"/>
    <col min="4873" max="5111" width="9.140625" style="273" customWidth="1"/>
    <col min="5112" max="5122" width="9.140625" style="273"/>
    <col min="5123" max="5123" width="7.7109375" style="273" customWidth="1"/>
    <col min="5124" max="5124" width="60" style="273" customWidth="1"/>
    <col min="5125" max="5125" width="7.5703125" style="273" customWidth="1"/>
    <col min="5126" max="5126" width="11.28515625" style="273" customWidth="1"/>
    <col min="5127" max="5127" width="13" style="273" customWidth="1"/>
    <col min="5128" max="5128" width="13.7109375" style="273" customWidth="1"/>
    <col min="5129" max="5367" width="9.140625" style="273" customWidth="1"/>
    <col min="5368" max="5378" width="9.140625" style="273"/>
    <col min="5379" max="5379" width="7.7109375" style="273" customWidth="1"/>
    <col min="5380" max="5380" width="60" style="273" customWidth="1"/>
    <col min="5381" max="5381" width="7.5703125" style="273" customWidth="1"/>
    <col min="5382" max="5382" width="11.28515625" style="273" customWidth="1"/>
    <col min="5383" max="5383" width="13" style="273" customWidth="1"/>
    <col min="5384" max="5384" width="13.7109375" style="273" customWidth="1"/>
    <col min="5385" max="5623" width="9.140625" style="273" customWidth="1"/>
    <col min="5624" max="5634" width="9.140625" style="273"/>
    <col min="5635" max="5635" width="7.7109375" style="273" customWidth="1"/>
    <col min="5636" max="5636" width="60" style="273" customWidth="1"/>
    <col min="5637" max="5637" width="7.5703125" style="273" customWidth="1"/>
    <col min="5638" max="5638" width="11.28515625" style="273" customWidth="1"/>
    <col min="5639" max="5639" width="13" style="273" customWidth="1"/>
    <col min="5640" max="5640" width="13.7109375" style="273" customWidth="1"/>
    <col min="5641" max="5879" width="9.140625" style="273" customWidth="1"/>
    <col min="5880" max="5890" width="9.140625" style="273"/>
    <col min="5891" max="5891" width="7.7109375" style="273" customWidth="1"/>
    <col min="5892" max="5892" width="60" style="273" customWidth="1"/>
    <col min="5893" max="5893" width="7.5703125" style="273" customWidth="1"/>
    <col min="5894" max="5894" width="11.28515625" style="273" customWidth="1"/>
    <col min="5895" max="5895" width="13" style="273" customWidth="1"/>
    <col min="5896" max="5896" width="13.7109375" style="273" customWidth="1"/>
    <col min="5897" max="6135" width="9.140625" style="273" customWidth="1"/>
    <col min="6136" max="6146" width="9.140625" style="273"/>
    <col min="6147" max="6147" width="7.7109375" style="273" customWidth="1"/>
    <col min="6148" max="6148" width="60" style="273" customWidth="1"/>
    <col min="6149" max="6149" width="7.5703125" style="273" customWidth="1"/>
    <col min="6150" max="6150" width="11.28515625" style="273" customWidth="1"/>
    <col min="6151" max="6151" width="13" style="273" customWidth="1"/>
    <col min="6152" max="6152" width="13.7109375" style="273" customWidth="1"/>
    <col min="6153" max="6391" width="9.140625" style="273" customWidth="1"/>
    <col min="6392" max="6402" width="9.140625" style="273"/>
    <col min="6403" max="6403" width="7.7109375" style="273" customWidth="1"/>
    <col min="6404" max="6404" width="60" style="273" customWidth="1"/>
    <col min="6405" max="6405" width="7.5703125" style="273" customWidth="1"/>
    <col min="6406" max="6406" width="11.28515625" style="273" customWidth="1"/>
    <col min="6407" max="6407" width="13" style="273" customWidth="1"/>
    <col min="6408" max="6408" width="13.7109375" style="273" customWidth="1"/>
    <col min="6409" max="6647" width="9.140625" style="273" customWidth="1"/>
    <col min="6648" max="6658" width="9.140625" style="273"/>
    <col min="6659" max="6659" width="7.7109375" style="273" customWidth="1"/>
    <col min="6660" max="6660" width="60" style="273" customWidth="1"/>
    <col min="6661" max="6661" width="7.5703125" style="273" customWidth="1"/>
    <col min="6662" max="6662" width="11.28515625" style="273" customWidth="1"/>
    <col min="6663" max="6663" width="13" style="273" customWidth="1"/>
    <col min="6664" max="6664" width="13.7109375" style="273" customWidth="1"/>
    <col min="6665" max="6903" width="9.140625" style="273" customWidth="1"/>
    <col min="6904" max="6914" width="9.140625" style="273"/>
    <col min="6915" max="6915" width="7.7109375" style="273" customWidth="1"/>
    <col min="6916" max="6916" width="60" style="273" customWidth="1"/>
    <col min="6917" max="6917" width="7.5703125" style="273" customWidth="1"/>
    <col min="6918" max="6918" width="11.28515625" style="273" customWidth="1"/>
    <col min="6919" max="6919" width="13" style="273" customWidth="1"/>
    <col min="6920" max="6920" width="13.7109375" style="273" customWidth="1"/>
    <col min="6921" max="7159" width="9.140625" style="273" customWidth="1"/>
    <col min="7160" max="7170" width="9.140625" style="273"/>
    <col min="7171" max="7171" width="7.7109375" style="273" customWidth="1"/>
    <col min="7172" max="7172" width="60" style="273" customWidth="1"/>
    <col min="7173" max="7173" width="7.5703125" style="273" customWidth="1"/>
    <col min="7174" max="7174" width="11.28515625" style="273" customWidth="1"/>
    <col min="7175" max="7175" width="13" style="273" customWidth="1"/>
    <col min="7176" max="7176" width="13.7109375" style="273" customWidth="1"/>
    <col min="7177" max="7415" width="9.140625" style="273" customWidth="1"/>
    <col min="7416" max="7426" width="9.140625" style="273"/>
    <col min="7427" max="7427" width="7.7109375" style="273" customWidth="1"/>
    <col min="7428" max="7428" width="60" style="273" customWidth="1"/>
    <col min="7429" max="7429" width="7.5703125" style="273" customWidth="1"/>
    <col min="7430" max="7430" width="11.28515625" style="273" customWidth="1"/>
    <col min="7431" max="7431" width="13" style="273" customWidth="1"/>
    <col min="7432" max="7432" width="13.7109375" style="273" customWidth="1"/>
    <col min="7433" max="7671" width="9.140625" style="273" customWidth="1"/>
    <col min="7672" max="7682" width="9.140625" style="273"/>
    <col min="7683" max="7683" width="7.7109375" style="273" customWidth="1"/>
    <col min="7684" max="7684" width="60" style="273" customWidth="1"/>
    <col min="7685" max="7685" width="7.5703125" style="273" customWidth="1"/>
    <col min="7686" max="7686" width="11.28515625" style="273" customWidth="1"/>
    <col min="7687" max="7687" width="13" style="273" customWidth="1"/>
    <col min="7688" max="7688" width="13.7109375" style="273" customWidth="1"/>
    <col min="7689" max="7927" width="9.140625" style="273" customWidth="1"/>
    <col min="7928" max="7938" width="9.140625" style="273"/>
    <col min="7939" max="7939" width="7.7109375" style="273" customWidth="1"/>
    <col min="7940" max="7940" width="60" style="273" customWidth="1"/>
    <col min="7941" max="7941" width="7.5703125" style="273" customWidth="1"/>
    <col min="7942" max="7942" width="11.28515625" style="273" customWidth="1"/>
    <col min="7943" max="7943" width="13" style="273" customWidth="1"/>
    <col min="7944" max="7944" width="13.7109375" style="273" customWidth="1"/>
    <col min="7945" max="8183" width="9.140625" style="273" customWidth="1"/>
    <col min="8184" max="8194" width="9.140625" style="273"/>
    <col min="8195" max="8195" width="7.7109375" style="273" customWidth="1"/>
    <col min="8196" max="8196" width="60" style="273" customWidth="1"/>
    <col min="8197" max="8197" width="7.5703125" style="273" customWidth="1"/>
    <col min="8198" max="8198" width="11.28515625" style="273" customWidth="1"/>
    <col min="8199" max="8199" width="13" style="273" customWidth="1"/>
    <col min="8200" max="8200" width="13.7109375" style="273" customWidth="1"/>
    <col min="8201" max="8439" width="9.140625" style="273" customWidth="1"/>
    <col min="8440" max="8450" width="9.140625" style="273"/>
    <col min="8451" max="8451" width="7.7109375" style="273" customWidth="1"/>
    <col min="8452" max="8452" width="60" style="273" customWidth="1"/>
    <col min="8453" max="8453" width="7.5703125" style="273" customWidth="1"/>
    <col min="8454" max="8454" width="11.28515625" style="273" customWidth="1"/>
    <col min="8455" max="8455" width="13" style="273" customWidth="1"/>
    <col min="8456" max="8456" width="13.7109375" style="273" customWidth="1"/>
    <col min="8457" max="8695" width="9.140625" style="273" customWidth="1"/>
    <col min="8696" max="8706" width="9.140625" style="273"/>
    <col min="8707" max="8707" width="7.7109375" style="273" customWidth="1"/>
    <col min="8708" max="8708" width="60" style="273" customWidth="1"/>
    <col min="8709" max="8709" width="7.5703125" style="273" customWidth="1"/>
    <col min="8710" max="8710" width="11.28515625" style="273" customWidth="1"/>
    <col min="8711" max="8711" width="13" style="273" customWidth="1"/>
    <col min="8712" max="8712" width="13.7109375" style="273" customWidth="1"/>
    <col min="8713" max="8951" width="9.140625" style="273" customWidth="1"/>
    <col min="8952" max="8962" width="9.140625" style="273"/>
    <col min="8963" max="8963" width="7.7109375" style="273" customWidth="1"/>
    <col min="8964" max="8964" width="60" style="273" customWidth="1"/>
    <col min="8965" max="8965" width="7.5703125" style="273" customWidth="1"/>
    <col min="8966" max="8966" width="11.28515625" style="273" customWidth="1"/>
    <col min="8967" max="8967" width="13" style="273" customWidth="1"/>
    <col min="8968" max="8968" width="13.7109375" style="273" customWidth="1"/>
    <col min="8969" max="9207" width="9.140625" style="273" customWidth="1"/>
    <col min="9208" max="9218" width="9.140625" style="273"/>
    <col min="9219" max="9219" width="7.7109375" style="273" customWidth="1"/>
    <col min="9220" max="9220" width="60" style="273" customWidth="1"/>
    <col min="9221" max="9221" width="7.5703125" style="273" customWidth="1"/>
    <col min="9222" max="9222" width="11.28515625" style="273" customWidth="1"/>
    <col min="9223" max="9223" width="13" style="273" customWidth="1"/>
    <col min="9224" max="9224" width="13.7109375" style="273" customWidth="1"/>
    <col min="9225" max="9463" width="9.140625" style="273" customWidth="1"/>
    <col min="9464" max="9474" width="9.140625" style="273"/>
    <col min="9475" max="9475" width="7.7109375" style="273" customWidth="1"/>
    <col min="9476" max="9476" width="60" style="273" customWidth="1"/>
    <col min="9477" max="9477" width="7.5703125" style="273" customWidth="1"/>
    <col min="9478" max="9478" width="11.28515625" style="273" customWidth="1"/>
    <col min="9479" max="9479" width="13" style="273" customWidth="1"/>
    <col min="9480" max="9480" width="13.7109375" style="273" customWidth="1"/>
    <col min="9481" max="9719" width="9.140625" style="273" customWidth="1"/>
    <col min="9720" max="9730" width="9.140625" style="273"/>
    <col min="9731" max="9731" width="7.7109375" style="273" customWidth="1"/>
    <col min="9732" max="9732" width="60" style="273" customWidth="1"/>
    <col min="9733" max="9733" width="7.5703125" style="273" customWidth="1"/>
    <col min="9734" max="9734" width="11.28515625" style="273" customWidth="1"/>
    <col min="9735" max="9735" width="13" style="273" customWidth="1"/>
    <col min="9736" max="9736" width="13.7109375" style="273" customWidth="1"/>
    <col min="9737" max="9975" width="9.140625" style="273" customWidth="1"/>
    <col min="9976" max="9986" width="9.140625" style="273"/>
    <col min="9987" max="9987" width="7.7109375" style="273" customWidth="1"/>
    <col min="9988" max="9988" width="60" style="273" customWidth="1"/>
    <col min="9989" max="9989" width="7.5703125" style="273" customWidth="1"/>
    <col min="9990" max="9990" width="11.28515625" style="273" customWidth="1"/>
    <col min="9991" max="9991" width="13" style="273" customWidth="1"/>
    <col min="9992" max="9992" width="13.7109375" style="273" customWidth="1"/>
    <col min="9993" max="10231" width="9.140625" style="273" customWidth="1"/>
    <col min="10232" max="10242" width="9.140625" style="273"/>
    <col min="10243" max="10243" width="7.7109375" style="273" customWidth="1"/>
    <col min="10244" max="10244" width="60" style="273" customWidth="1"/>
    <col min="10245" max="10245" width="7.5703125" style="273" customWidth="1"/>
    <col min="10246" max="10246" width="11.28515625" style="273" customWidth="1"/>
    <col min="10247" max="10247" width="13" style="273" customWidth="1"/>
    <col min="10248" max="10248" width="13.7109375" style="273" customWidth="1"/>
    <col min="10249" max="10487" width="9.140625" style="273" customWidth="1"/>
    <col min="10488" max="10498" width="9.140625" style="273"/>
    <col min="10499" max="10499" width="7.7109375" style="273" customWidth="1"/>
    <col min="10500" max="10500" width="60" style="273" customWidth="1"/>
    <col min="10501" max="10501" width="7.5703125" style="273" customWidth="1"/>
    <col min="10502" max="10502" width="11.28515625" style="273" customWidth="1"/>
    <col min="10503" max="10503" width="13" style="273" customWidth="1"/>
    <col min="10504" max="10504" width="13.7109375" style="273" customWidth="1"/>
    <col min="10505" max="10743" width="9.140625" style="273" customWidth="1"/>
    <col min="10744" max="10754" width="9.140625" style="273"/>
    <col min="10755" max="10755" width="7.7109375" style="273" customWidth="1"/>
    <col min="10756" max="10756" width="60" style="273" customWidth="1"/>
    <col min="10757" max="10757" width="7.5703125" style="273" customWidth="1"/>
    <col min="10758" max="10758" width="11.28515625" style="273" customWidth="1"/>
    <col min="10759" max="10759" width="13" style="273" customWidth="1"/>
    <col min="10760" max="10760" width="13.7109375" style="273" customWidth="1"/>
    <col min="10761" max="10999" width="9.140625" style="273" customWidth="1"/>
    <col min="11000" max="11010" width="9.140625" style="273"/>
    <col min="11011" max="11011" width="7.7109375" style="273" customWidth="1"/>
    <col min="11012" max="11012" width="60" style="273" customWidth="1"/>
    <col min="11013" max="11013" width="7.5703125" style="273" customWidth="1"/>
    <col min="11014" max="11014" width="11.28515625" style="273" customWidth="1"/>
    <col min="11015" max="11015" width="13" style="273" customWidth="1"/>
    <col min="11016" max="11016" width="13.7109375" style="273" customWidth="1"/>
    <col min="11017" max="11255" width="9.140625" style="273" customWidth="1"/>
    <col min="11256" max="11266" width="9.140625" style="273"/>
    <col min="11267" max="11267" width="7.7109375" style="273" customWidth="1"/>
    <col min="11268" max="11268" width="60" style="273" customWidth="1"/>
    <col min="11269" max="11269" width="7.5703125" style="273" customWidth="1"/>
    <col min="11270" max="11270" width="11.28515625" style="273" customWidth="1"/>
    <col min="11271" max="11271" width="13" style="273" customWidth="1"/>
    <col min="11272" max="11272" width="13.7109375" style="273" customWidth="1"/>
    <col min="11273" max="11511" width="9.140625" style="273" customWidth="1"/>
    <col min="11512" max="11522" width="9.140625" style="273"/>
    <col min="11523" max="11523" width="7.7109375" style="273" customWidth="1"/>
    <col min="11524" max="11524" width="60" style="273" customWidth="1"/>
    <col min="11525" max="11525" width="7.5703125" style="273" customWidth="1"/>
    <col min="11526" max="11526" width="11.28515625" style="273" customWidth="1"/>
    <col min="11527" max="11527" width="13" style="273" customWidth="1"/>
    <col min="11528" max="11528" width="13.7109375" style="273" customWidth="1"/>
    <col min="11529" max="11767" width="9.140625" style="273" customWidth="1"/>
    <col min="11768" max="11778" width="9.140625" style="273"/>
    <col min="11779" max="11779" width="7.7109375" style="273" customWidth="1"/>
    <col min="11780" max="11780" width="60" style="273" customWidth="1"/>
    <col min="11781" max="11781" width="7.5703125" style="273" customWidth="1"/>
    <col min="11782" max="11782" width="11.28515625" style="273" customWidth="1"/>
    <col min="11783" max="11783" width="13" style="273" customWidth="1"/>
    <col min="11784" max="11784" width="13.7109375" style="273" customWidth="1"/>
    <col min="11785" max="12023" width="9.140625" style="273" customWidth="1"/>
    <col min="12024" max="12034" width="9.140625" style="273"/>
    <col min="12035" max="12035" width="7.7109375" style="273" customWidth="1"/>
    <col min="12036" max="12036" width="60" style="273" customWidth="1"/>
    <col min="12037" max="12037" width="7.5703125" style="273" customWidth="1"/>
    <col min="12038" max="12038" width="11.28515625" style="273" customWidth="1"/>
    <col min="12039" max="12039" width="13" style="273" customWidth="1"/>
    <col min="12040" max="12040" width="13.7109375" style="273" customWidth="1"/>
    <col min="12041" max="12279" width="9.140625" style="273" customWidth="1"/>
    <col min="12280" max="12290" width="9.140625" style="273"/>
    <col min="12291" max="12291" width="7.7109375" style="273" customWidth="1"/>
    <col min="12292" max="12292" width="60" style="273" customWidth="1"/>
    <col min="12293" max="12293" width="7.5703125" style="273" customWidth="1"/>
    <col min="12294" max="12294" width="11.28515625" style="273" customWidth="1"/>
    <col min="12295" max="12295" width="13" style="273" customWidth="1"/>
    <col min="12296" max="12296" width="13.7109375" style="273" customWidth="1"/>
    <col min="12297" max="12535" width="9.140625" style="273" customWidth="1"/>
    <col min="12536" max="12546" width="9.140625" style="273"/>
    <col min="12547" max="12547" width="7.7109375" style="273" customWidth="1"/>
    <col min="12548" max="12548" width="60" style="273" customWidth="1"/>
    <col min="12549" max="12549" width="7.5703125" style="273" customWidth="1"/>
    <col min="12550" max="12550" width="11.28515625" style="273" customWidth="1"/>
    <col min="12551" max="12551" width="13" style="273" customWidth="1"/>
    <col min="12552" max="12552" width="13.7109375" style="273" customWidth="1"/>
    <col min="12553" max="12791" width="9.140625" style="273" customWidth="1"/>
    <col min="12792" max="12802" width="9.140625" style="273"/>
    <col min="12803" max="12803" width="7.7109375" style="273" customWidth="1"/>
    <col min="12804" max="12804" width="60" style="273" customWidth="1"/>
    <col min="12805" max="12805" width="7.5703125" style="273" customWidth="1"/>
    <col min="12806" max="12806" width="11.28515625" style="273" customWidth="1"/>
    <col min="12807" max="12807" width="13" style="273" customWidth="1"/>
    <col min="12808" max="12808" width="13.7109375" style="273" customWidth="1"/>
    <col min="12809" max="13047" width="9.140625" style="273" customWidth="1"/>
    <col min="13048" max="13058" width="9.140625" style="273"/>
    <col min="13059" max="13059" width="7.7109375" style="273" customWidth="1"/>
    <col min="13060" max="13060" width="60" style="273" customWidth="1"/>
    <col min="13061" max="13061" width="7.5703125" style="273" customWidth="1"/>
    <col min="13062" max="13062" width="11.28515625" style="273" customWidth="1"/>
    <col min="13063" max="13063" width="13" style="273" customWidth="1"/>
    <col min="13064" max="13064" width="13.7109375" style="273" customWidth="1"/>
    <col min="13065" max="13303" width="9.140625" style="273" customWidth="1"/>
    <col min="13304" max="13314" width="9.140625" style="273"/>
    <col min="13315" max="13315" width="7.7109375" style="273" customWidth="1"/>
    <col min="13316" max="13316" width="60" style="273" customWidth="1"/>
    <col min="13317" max="13317" width="7.5703125" style="273" customWidth="1"/>
    <col min="13318" max="13318" width="11.28515625" style="273" customWidth="1"/>
    <col min="13319" max="13319" width="13" style="273" customWidth="1"/>
    <col min="13320" max="13320" width="13.7109375" style="273" customWidth="1"/>
    <col min="13321" max="13559" width="9.140625" style="273" customWidth="1"/>
    <col min="13560" max="13570" width="9.140625" style="273"/>
    <col min="13571" max="13571" width="7.7109375" style="273" customWidth="1"/>
    <col min="13572" max="13572" width="60" style="273" customWidth="1"/>
    <col min="13573" max="13573" width="7.5703125" style="273" customWidth="1"/>
    <col min="13574" max="13574" width="11.28515625" style="273" customWidth="1"/>
    <col min="13575" max="13575" width="13" style="273" customWidth="1"/>
    <col min="13576" max="13576" width="13.7109375" style="273" customWidth="1"/>
    <col min="13577" max="13815" width="9.140625" style="273" customWidth="1"/>
    <col min="13816" max="13826" width="9.140625" style="273"/>
    <col min="13827" max="13827" width="7.7109375" style="273" customWidth="1"/>
    <col min="13828" max="13828" width="60" style="273" customWidth="1"/>
    <col min="13829" max="13829" width="7.5703125" style="273" customWidth="1"/>
    <col min="13830" max="13830" width="11.28515625" style="273" customWidth="1"/>
    <col min="13831" max="13831" width="13" style="273" customWidth="1"/>
    <col min="13832" max="13832" width="13.7109375" style="273" customWidth="1"/>
    <col min="13833" max="14071" width="9.140625" style="273" customWidth="1"/>
    <col min="14072" max="14082" width="9.140625" style="273"/>
    <col min="14083" max="14083" width="7.7109375" style="273" customWidth="1"/>
    <col min="14084" max="14084" width="60" style="273" customWidth="1"/>
    <col min="14085" max="14085" width="7.5703125" style="273" customWidth="1"/>
    <col min="14086" max="14086" width="11.28515625" style="273" customWidth="1"/>
    <col min="14087" max="14087" width="13" style="273" customWidth="1"/>
    <col min="14088" max="14088" width="13.7109375" style="273" customWidth="1"/>
    <col min="14089" max="14327" width="9.140625" style="273" customWidth="1"/>
    <col min="14328" max="14338" width="9.140625" style="273"/>
    <col min="14339" max="14339" width="7.7109375" style="273" customWidth="1"/>
    <col min="14340" max="14340" width="60" style="273" customWidth="1"/>
    <col min="14341" max="14341" width="7.5703125" style="273" customWidth="1"/>
    <col min="14342" max="14342" width="11.28515625" style="273" customWidth="1"/>
    <col min="14343" max="14343" width="13" style="273" customWidth="1"/>
    <col min="14344" max="14344" width="13.7109375" style="273" customWidth="1"/>
    <col min="14345" max="14583" width="9.140625" style="273" customWidth="1"/>
    <col min="14584" max="14594" width="9.140625" style="273"/>
    <col min="14595" max="14595" width="7.7109375" style="273" customWidth="1"/>
    <col min="14596" max="14596" width="60" style="273" customWidth="1"/>
    <col min="14597" max="14597" width="7.5703125" style="273" customWidth="1"/>
    <col min="14598" max="14598" width="11.28515625" style="273" customWidth="1"/>
    <col min="14599" max="14599" width="13" style="273" customWidth="1"/>
    <col min="14600" max="14600" width="13.7109375" style="273" customWidth="1"/>
    <col min="14601" max="14839" width="9.140625" style="273" customWidth="1"/>
    <col min="14840" max="14850" width="9.140625" style="273"/>
    <col min="14851" max="14851" width="7.7109375" style="273" customWidth="1"/>
    <col min="14852" max="14852" width="60" style="273" customWidth="1"/>
    <col min="14853" max="14853" width="7.5703125" style="273" customWidth="1"/>
    <col min="14854" max="14854" width="11.28515625" style="273" customWidth="1"/>
    <col min="14855" max="14855" width="13" style="273" customWidth="1"/>
    <col min="14856" max="14856" width="13.7109375" style="273" customWidth="1"/>
    <col min="14857" max="15095" width="9.140625" style="273" customWidth="1"/>
    <col min="15096" max="15106" width="9.140625" style="273"/>
    <col min="15107" max="15107" width="7.7109375" style="273" customWidth="1"/>
    <col min="15108" max="15108" width="60" style="273" customWidth="1"/>
    <col min="15109" max="15109" width="7.5703125" style="273" customWidth="1"/>
    <col min="15110" max="15110" width="11.28515625" style="273" customWidth="1"/>
    <col min="15111" max="15111" width="13" style="273" customWidth="1"/>
    <col min="15112" max="15112" width="13.7109375" style="273" customWidth="1"/>
    <col min="15113" max="15351" width="9.140625" style="273" customWidth="1"/>
    <col min="15352" max="15362" width="9.140625" style="273"/>
    <col min="15363" max="15363" width="7.7109375" style="273" customWidth="1"/>
    <col min="15364" max="15364" width="60" style="273" customWidth="1"/>
    <col min="15365" max="15365" width="7.5703125" style="273" customWidth="1"/>
    <col min="15366" max="15366" width="11.28515625" style="273" customWidth="1"/>
    <col min="15367" max="15367" width="13" style="273" customWidth="1"/>
    <col min="15368" max="15368" width="13.7109375" style="273" customWidth="1"/>
    <col min="15369" max="15607" width="9.140625" style="273" customWidth="1"/>
    <col min="15608" max="15618" width="9.140625" style="273"/>
    <col min="15619" max="15619" width="7.7109375" style="273" customWidth="1"/>
    <col min="15620" max="15620" width="60" style="273" customWidth="1"/>
    <col min="15621" max="15621" width="7.5703125" style="273" customWidth="1"/>
    <col min="15622" max="15622" width="11.28515625" style="273" customWidth="1"/>
    <col min="15623" max="15623" width="13" style="273" customWidth="1"/>
    <col min="15624" max="15624" width="13.7109375" style="273" customWidth="1"/>
    <col min="15625" max="15863" width="9.140625" style="273" customWidth="1"/>
    <col min="15864" max="15874" width="9.140625" style="273"/>
    <col min="15875" max="15875" width="7.7109375" style="273" customWidth="1"/>
    <col min="15876" max="15876" width="60" style="273" customWidth="1"/>
    <col min="15877" max="15877" width="7.5703125" style="273" customWidth="1"/>
    <col min="15878" max="15878" width="11.28515625" style="273" customWidth="1"/>
    <col min="15879" max="15879" width="13" style="273" customWidth="1"/>
    <col min="15880" max="15880" width="13.7109375" style="273" customWidth="1"/>
    <col min="15881" max="16119" width="9.140625" style="273" customWidth="1"/>
    <col min="16120" max="16130" width="9.140625" style="273"/>
    <col min="16131" max="16131" width="7.7109375" style="273" customWidth="1"/>
    <col min="16132" max="16132" width="60" style="273" customWidth="1"/>
    <col min="16133" max="16133" width="7.5703125" style="273" customWidth="1"/>
    <col min="16134" max="16134" width="11.28515625" style="273" customWidth="1"/>
    <col min="16135" max="16135" width="13" style="273" customWidth="1"/>
    <col min="16136" max="16136" width="13.7109375" style="273" customWidth="1"/>
    <col min="16137" max="16375" width="9.140625" style="273" customWidth="1"/>
    <col min="16376" max="16384" width="9.140625" style="273"/>
  </cols>
  <sheetData>
    <row r="1" spans="1:11" customFormat="1" ht="15">
      <c r="A1" s="325"/>
      <c r="B1" s="325"/>
      <c r="C1" s="325"/>
      <c r="D1" s="324"/>
      <c r="G1" s="9"/>
      <c r="H1" s="323"/>
      <c r="I1" s="9"/>
      <c r="J1" s="9"/>
    </row>
    <row r="2" spans="1:11" customFormat="1" ht="56.25" customHeight="1">
      <c r="A2" s="573" t="s">
        <v>400</v>
      </c>
      <c r="B2" s="574"/>
      <c r="C2" s="574"/>
      <c r="D2" s="575"/>
      <c r="E2" s="574"/>
      <c r="F2" s="574"/>
      <c r="G2" s="574"/>
      <c r="H2" s="576"/>
      <c r="I2" s="322"/>
      <c r="J2" s="278"/>
    </row>
    <row r="3" spans="1:11" customFormat="1" ht="18">
      <c r="A3" s="578" t="s">
        <v>469</v>
      </c>
      <c r="B3" s="579"/>
      <c r="C3" s="579"/>
      <c r="D3" s="579"/>
      <c r="E3" s="580"/>
      <c r="F3" s="580"/>
      <c r="G3" s="580"/>
      <c r="H3" s="581"/>
      <c r="I3" s="321"/>
      <c r="J3" s="320"/>
    </row>
    <row r="4" spans="1:11" s="316" customFormat="1" ht="76.5">
      <c r="A4" s="611" t="s">
        <v>9</v>
      </c>
      <c r="B4" s="612" t="s">
        <v>10</v>
      </c>
      <c r="C4" s="613" t="s">
        <v>11</v>
      </c>
      <c r="D4" s="612" t="s">
        <v>399</v>
      </c>
      <c r="E4" s="612" t="s">
        <v>12</v>
      </c>
      <c r="F4" s="614" t="s">
        <v>13</v>
      </c>
      <c r="G4" s="607" t="s">
        <v>623</v>
      </c>
      <c r="H4" s="608" t="s">
        <v>622</v>
      </c>
      <c r="I4" s="319"/>
      <c r="J4" s="318"/>
      <c r="K4" s="317"/>
    </row>
    <row r="5" spans="1:11" s="296" customFormat="1">
      <c r="A5" s="307" t="s">
        <v>398</v>
      </c>
      <c r="B5" s="315" t="s">
        <v>568</v>
      </c>
      <c r="C5" s="303" t="s">
        <v>397</v>
      </c>
      <c r="D5" s="314" t="s">
        <v>396</v>
      </c>
      <c r="E5" s="313"/>
      <c r="F5" s="306"/>
      <c r="G5" s="305"/>
      <c r="H5" s="304"/>
    </row>
    <row r="6" spans="1:11" s="296" customFormat="1">
      <c r="A6" s="302"/>
      <c r="B6" s="301"/>
      <c r="C6" s="303" t="s">
        <v>395</v>
      </c>
      <c r="D6" s="310" t="s">
        <v>394</v>
      </c>
      <c r="E6" s="298"/>
      <c r="F6" s="300"/>
      <c r="G6" s="299"/>
      <c r="H6" s="297"/>
    </row>
    <row r="7" spans="1:11" s="296" customFormat="1">
      <c r="A7" s="302"/>
      <c r="B7" s="301"/>
      <c r="C7" s="303" t="s">
        <v>393</v>
      </c>
      <c r="D7" s="310" t="s">
        <v>392</v>
      </c>
      <c r="E7" s="298"/>
      <c r="F7" s="300"/>
      <c r="G7" s="299"/>
      <c r="H7" s="297"/>
    </row>
    <row r="8" spans="1:11" s="296" customFormat="1">
      <c r="A8" s="302"/>
      <c r="B8" s="301"/>
      <c r="C8" s="303" t="s">
        <v>391</v>
      </c>
      <c r="D8" s="308" t="s">
        <v>390</v>
      </c>
      <c r="E8" s="298"/>
      <c r="F8" s="300"/>
      <c r="G8" s="299"/>
      <c r="H8" s="297"/>
    </row>
    <row r="9" spans="1:11" s="296" customFormat="1">
      <c r="A9" s="302"/>
      <c r="B9" s="301"/>
      <c r="C9" s="311" t="s">
        <v>389</v>
      </c>
      <c r="D9" s="309" t="s">
        <v>388</v>
      </c>
      <c r="E9" s="298"/>
      <c r="F9" s="300"/>
      <c r="G9" s="299"/>
      <c r="H9" s="297"/>
    </row>
    <row r="10" spans="1:11" s="296" customFormat="1">
      <c r="A10" s="302"/>
      <c r="B10" s="301"/>
      <c r="C10" s="303" t="s">
        <v>387</v>
      </c>
      <c r="D10" s="312" t="s">
        <v>386</v>
      </c>
      <c r="E10" s="298"/>
      <c r="F10" s="300"/>
      <c r="G10" s="299"/>
      <c r="H10" s="297"/>
    </row>
    <row r="11" spans="1:11" s="296" customFormat="1" ht="25.5">
      <c r="A11" s="302"/>
      <c r="B11" s="301"/>
      <c r="C11" s="303" t="s">
        <v>385</v>
      </c>
      <c r="D11" s="308" t="s">
        <v>384</v>
      </c>
      <c r="E11" s="298"/>
      <c r="F11" s="300"/>
      <c r="G11" s="299"/>
      <c r="H11" s="297"/>
    </row>
    <row r="12" spans="1:11" s="296" customFormat="1">
      <c r="A12" s="302"/>
      <c r="B12" s="301"/>
      <c r="C12" s="311" t="s">
        <v>383</v>
      </c>
      <c r="D12" s="308" t="s">
        <v>382</v>
      </c>
      <c r="E12" s="298"/>
      <c r="F12" s="300"/>
      <c r="G12" s="299"/>
      <c r="H12" s="297"/>
    </row>
    <row r="13" spans="1:11" s="282" customFormat="1" ht="15">
      <c r="A13" s="295"/>
      <c r="B13" s="294"/>
      <c r="C13" s="293"/>
      <c r="D13" s="292"/>
      <c r="E13" s="291" t="s">
        <v>381</v>
      </c>
      <c r="F13" s="290">
        <v>1</v>
      </c>
      <c r="G13" s="289"/>
      <c r="H13" s="288">
        <f>F13*G13</f>
        <v>0</v>
      </c>
      <c r="I13" s="287"/>
    </row>
    <row r="14" spans="1:11" s="282" customFormat="1" ht="15.75" customHeight="1">
      <c r="A14" s="285"/>
      <c r="B14" s="285"/>
      <c r="C14" s="284"/>
      <c r="D14" s="1"/>
      <c r="E14" s="283"/>
      <c r="F14" s="283"/>
      <c r="G14" s="283"/>
      <c r="H14" s="283"/>
    </row>
    <row r="15" spans="1:11" s="282" customFormat="1" ht="15.75" customHeight="1">
      <c r="A15" s="285"/>
      <c r="B15" s="285"/>
      <c r="C15" s="284"/>
      <c r="D15" s="281"/>
      <c r="E15" s="283"/>
      <c r="F15" s="283"/>
      <c r="G15" s="283"/>
      <c r="H15" s="283"/>
    </row>
    <row r="16" spans="1:11" s="282" customFormat="1" ht="15.75" customHeight="1">
      <c r="A16" s="285"/>
      <c r="B16" s="285"/>
      <c r="C16" s="284"/>
      <c r="D16" s="149"/>
      <c r="E16" s="283"/>
      <c r="F16" s="283"/>
      <c r="G16" s="283"/>
      <c r="H16" s="283"/>
    </row>
    <row r="17" spans="1:9" customFormat="1" ht="15.75" thickBot="1">
      <c r="A17" s="35"/>
      <c r="B17" s="52" t="s">
        <v>19</v>
      </c>
      <c r="C17" s="582" t="s">
        <v>380</v>
      </c>
      <c r="D17" s="583"/>
      <c r="E17" s="583"/>
      <c r="F17" s="584"/>
      <c r="G17" s="585"/>
      <c r="H17" s="586"/>
    </row>
    <row r="18" spans="1:9" customFormat="1" ht="30.75" customHeight="1" thickBot="1">
      <c r="A18" s="36"/>
      <c r="B18" s="435" t="s">
        <v>379</v>
      </c>
      <c r="C18" s="436"/>
      <c r="D18" s="436"/>
      <c r="E18" s="436"/>
      <c r="F18" s="484"/>
      <c r="G18" s="587">
        <f>H13</f>
        <v>0</v>
      </c>
      <c r="H18" s="588"/>
      <c r="I18" s="286"/>
    </row>
    <row r="19" spans="1:9" customFormat="1" ht="15">
      <c r="A19" s="16"/>
      <c r="B19" s="16"/>
      <c r="C19" s="577"/>
      <c r="D19" s="577"/>
      <c r="E19" s="577"/>
      <c r="F19" s="577"/>
      <c r="G19" s="426"/>
      <c r="H19" s="426"/>
    </row>
    <row r="20" spans="1:9" s="282" customFormat="1" ht="15.75" customHeight="1">
      <c r="A20" s="285"/>
      <c r="B20" s="285"/>
      <c r="C20" s="284"/>
      <c r="D20" s="281"/>
      <c r="E20" s="283"/>
      <c r="F20" s="283"/>
      <c r="G20" s="283"/>
      <c r="H20" s="283"/>
    </row>
    <row r="21" spans="1:9" s="282" customFormat="1" ht="15.75" customHeight="1">
      <c r="A21" s="285"/>
      <c r="B21" s="285"/>
      <c r="C21" s="284"/>
      <c r="D21" s="281"/>
      <c r="E21" s="283"/>
      <c r="F21" s="283"/>
      <c r="G21" s="283"/>
      <c r="H21" s="283"/>
    </row>
    <row r="22" spans="1:9" s="282" customFormat="1" ht="15.75" customHeight="1">
      <c r="A22" s="285"/>
      <c r="B22" s="285"/>
      <c r="C22" s="284"/>
      <c r="D22" s="281"/>
      <c r="E22" s="283"/>
      <c r="F22" s="283"/>
      <c r="G22" s="283"/>
      <c r="H22" s="283"/>
    </row>
    <row r="23" spans="1:9" s="282" customFormat="1" ht="15.75" customHeight="1">
      <c r="A23" s="285"/>
      <c r="B23" s="285"/>
      <c r="C23" s="284"/>
      <c r="D23" s="281"/>
      <c r="E23" s="283"/>
      <c r="F23" s="283"/>
      <c r="G23" s="283"/>
      <c r="H23" s="283"/>
    </row>
    <row r="24" spans="1:9" s="282" customFormat="1" ht="15.75" customHeight="1">
      <c r="A24" s="285"/>
      <c r="B24" s="285"/>
      <c r="C24" s="284"/>
      <c r="D24" s="281"/>
      <c r="E24" s="283"/>
      <c r="F24" s="283"/>
      <c r="G24" s="283"/>
      <c r="H24" s="283"/>
    </row>
    <row r="25" spans="1:9" s="282" customFormat="1" ht="15.75" customHeight="1">
      <c r="A25" s="285"/>
      <c r="B25" s="285"/>
      <c r="C25" s="284"/>
      <c r="D25" s="281"/>
      <c r="E25" s="283"/>
      <c r="F25" s="283"/>
      <c r="G25" s="283"/>
      <c r="H25" s="283"/>
    </row>
    <row r="26" spans="1:9" s="282" customFormat="1" ht="15.75" customHeight="1">
      <c r="A26" s="285"/>
      <c r="B26" s="285"/>
      <c r="C26" s="284"/>
      <c r="D26" s="281"/>
      <c r="E26" s="283"/>
      <c r="F26" s="283"/>
      <c r="G26" s="283"/>
      <c r="H26" s="283"/>
    </row>
    <row r="27" spans="1:9" s="282" customFormat="1" ht="15.75" customHeight="1">
      <c r="A27" s="285"/>
      <c r="B27" s="285"/>
      <c r="C27" s="284"/>
      <c r="D27" s="281"/>
      <c r="E27" s="283"/>
      <c r="F27" s="283"/>
      <c r="G27" s="283"/>
      <c r="H27" s="283"/>
    </row>
    <row r="28" spans="1:9" s="282" customFormat="1" ht="15.75" customHeight="1">
      <c r="A28" s="285"/>
      <c r="B28" s="285"/>
      <c r="C28" s="284"/>
      <c r="D28" s="281"/>
      <c r="E28" s="283"/>
      <c r="F28" s="283"/>
      <c r="G28" s="283"/>
      <c r="H28" s="283"/>
    </row>
    <row r="29" spans="1:9" s="282" customFormat="1" ht="15.75" customHeight="1">
      <c r="A29" s="285"/>
      <c r="B29" s="285"/>
      <c r="C29" s="284"/>
      <c r="D29" s="281"/>
      <c r="E29" s="283"/>
      <c r="F29" s="283"/>
      <c r="G29" s="283"/>
      <c r="H29" s="283"/>
    </row>
    <row r="30" spans="1:9" s="282" customFormat="1" ht="15.75" customHeight="1">
      <c r="A30" s="285"/>
      <c r="B30" s="285"/>
      <c r="C30" s="284"/>
      <c r="D30" s="281"/>
      <c r="E30" s="283"/>
      <c r="F30" s="283"/>
      <c r="G30" s="283"/>
      <c r="H30" s="283"/>
    </row>
    <row r="31" spans="1:9" s="282" customFormat="1" ht="15.75" customHeight="1">
      <c r="A31" s="285"/>
      <c r="B31" s="285"/>
      <c r="C31" s="284"/>
      <c r="D31" s="281"/>
      <c r="E31" s="283"/>
      <c r="F31" s="283"/>
      <c r="G31" s="283"/>
      <c r="H31" s="283"/>
    </row>
    <row r="32" spans="1:9" ht="12.75" customHeight="1">
      <c r="D32" s="281"/>
    </row>
    <row r="33" spans="4:4" ht="12.75" customHeight="1">
      <c r="D33" s="281"/>
    </row>
    <row r="34" spans="4:4" ht="12.75" customHeight="1">
      <c r="D34" s="281"/>
    </row>
    <row r="35" spans="4:4" ht="12.75" customHeight="1">
      <c r="D35" s="281"/>
    </row>
    <row r="36" spans="4:4" ht="12.75" customHeight="1">
      <c r="D36" s="1"/>
    </row>
    <row r="37" spans="4:4" ht="12.75" customHeight="1">
      <c r="D37" s="278"/>
    </row>
    <row r="38" spans="4:4" ht="12.75" customHeight="1">
      <c r="D38" s="281"/>
    </row>
    <row r="39" spans="4:4" ht="12.75" customHeight="1">
      <c r="D39" s="281"/>
    </row>
    <row r="40" spans="4:4" ht="12.75" customHeight="1">
      <c r="D40" s="281"/>
    </row>
    <row r="41" spans="4:4" ht="12.75" customHeight="1">
      <c r="D41" s="281"/>
    </row>
    <row r="42" spans="4:4" ht="12.75" customHeight="1">
      <c r="D42" s="1"/>
    </row>
    <row r="43" spans="4:4" ht="12.75" customHeight="1">
      <c r="D43" s="278"/>
    </row>
    <row r="44" spans="4:4" ht="12.75" customHeight="1">
      <c r="D44" s="281"/>
    </row>
    <row r="45" spans="4:4" ht="12.75" customHeight="1">
      <c r="D45" s="281"/>
    </row>
    <row r="46" spans="4:4" ht="12.75" customHeight="1">
      <c r="D46" s="281"/>
    </row>
    <row r="47" spans="4:4" ht="12.75" customHeight="1">
      <c r="D47" s="278"/>
    </row>
    <row r="48" spans="4:4" ht="12.75" customHeight="1">
      <c r="D48" s="281"/>
    </row>
    <row r="49" spans="4:4" ht="12.75" customHeight="1">
      <c r="D49" s="278"/>
    </row>
    <row r="50" spans="4:4" ht="12.75" customHeight="1">
      <c r="D50" s="278"/>
    </row>
    <row r="51" spans="4:4" ht="11.25" customHeight="1">
      <c r="D51" s="278"/>
    </row>
    <row r="52" spans="4:4" ht="12.75" hidden="1" customHeight="1">
      <c r="D52" s="278"/>
    </row>
    <row r="53" spans="4:4" ht="12.75" customHeight="1">
      <c r="D53" s="281"/>
    </row>
    <row r="54" spans="4:4" ht="12.75" customHeight="1">
      <c r="D54" s="281"/>
    </row>
    <row r="55" spans="4:4" ht="12.75" customHeight="1">
      <c r="D55" s="281"/>
    </row>
    <row r="56" spans="4:4" ht="12.75" customHeight="1">
      <c r="D56" s="281"/>
    </row>
    <row r="57" spans="4:4" ht="12.75" customHeight="1">
      <c r="D57" s="281"/>
    </row>
    <row r="58" spans="4:4" ht="12.75" customHeight="1">
      <c r="D58" s="281"/>
    </row>
    <row r="59" spans="4:4" ht="12.75" customHeight="1">
      <c r="D59" s="281"/>
    </row>
    <row r="60" spans="4:4" ht="12.75" customHeight="1">
      <c r="D60" s="281"/>
    </row>
    <row r="61" spans="4:4" ht="12.75" customHeight="1">
      <c r="D61" s="281"/>
    </row>
    <row r="62" spans="4:4" ht="12.75" customHeight="1">
      <c r="D62" s="281"/>
    </row>
    <row r="63" spans="4:4" ht="12.75" customHeight="1">
      <c r="D63" s="281"/>
    </row>
    <row r="64" spans="4:4" ht="12.75" customHeight="1">
      <c r="D64" s="281"/>
    </row>
    <row r="65" spans="4:4" ht="12.75" customHeight="1">
      <c r="D65" s="1"/>
    </row>
    <row r="66" spans="4:4" ht="12.75" customHeight="1">
      <c r="D66" s="278"/>
    </row>
    <row r="67" spans="4:4" ht="12.75" customHeight="1">
      <c r="D67" s="281"/>
    </row>
    <row r="68" spans="4:4" ht="12.75" customHeight="1">
      <c r="D68" s="280"/>
    </row>
    <row r="69" spans="4:4" ht="12.75" customHeight="1">
      <c r="D69" s="280"/>
    </row>
    <row r="70" spans="4:4" ht="12.75" customHeight="1">
      <c r="D70" s="280"/>
    </row>
    <row r="71" spans="4:4" ht="12.75" customHeight="1">
      <c r="D71" s="280"/>
    </row>
    <row r="72" spans="4:4" ht="12.75" customHeight="1">
      <c r="D72" s="280"/>
    </row>
    <row r="73" spans="4:4" ht="12.75" customHeight="1">
      <c r="D73" s="1"/>
    </row>
    <row r="74" spans="4:4" ht="12.75" customHeight="1">
      <c r="D74" s="278"/>
    </row>
    <row r="75" spans="4:4" ht="12.75" customHeight="1">
      <c r="D75" s="279"/>
    </row>
    <row r="76" spans="4:4" ht="12.75" customHeight="1">
      <c r="D76" s="278"/>
    </row>
    <row r="77" spans="4:4" ht="12.75" customHeight="1">
      <c r="D77" s="278"/>
    </row>
    <row r="78" spans="4:4" ht="12.75" customHeight="1">
      <c r="D78" s="278"/>
    </row>
    <row r="79" spans="4:4" ht="12.75" customHeight="1">
      <c r="D79" s="278"/>
    </row>
    <row r="80" spans="4:4" ht="12.75" customHeight="1">
      <c r="D80" s="278"/>
    </row>
    <row r="81" spans="4:4" ht="12.75" customHeight="1">
      <c r="D81" s="278"/>
    </row>
    <row r="82" spans="4:4" ht="12.75" customHeight="1">
      <c r="D82" s="278"/>
    </row>
    <row r="83" spans="4:4" ht="12.75" customHeight="1">
      <c r="D83" s="278"/>
    </row>
    <row r="84" spans="4:4" ht="12.75" customHeight="1">
      <c r="D84" s="278"/>
    </row>
    <row r="85" spans="4:4" ht="12.75" customHeight="1">
      <c r="D85" s="278"/>
    </row>
  </sheetData>
  <sheetProtection selectLockedCells="1" selectUnlockedCells="1"/>
  <mergeCells count="8">
    <mergeCell ref="A2:H2"/>
    <mergeCell ref="C19:F19"/>
    <mergeCell ref="G19:H19"/>
    <mergeCell ref="A3:H3"/>
    <mergeCell ref="C17:F17"/>
    <mergeCell ref="G17:H17"/>
    <mergeCell ref="B18:F18"/>
    <mergeCell ref="G18:H18"/>
  </mergeCells>
  <printOptions horizontalCentered="1"/>
  <pageMargins left="0.7" right="0.7" top="0.75" bottom="0.75" header="0.3" footer="0.3"/>
  <pageSetup paperSize="9" scale="74"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H57"/>
  <sheetViews>
    <sheetView view="pageBreakPreview" zoomScaleNormal="85" zoomScaleSheetLayoutView="100" workbookViewId="0">
      <selection activeCell="G4" sqref="G4:H4"/>
    </sheetView>
  </sheetViews>
  <sheetFormatPr defaultColWidth="9.140625" defaultRowHeight="12.75"/>
  <cols>
    <col min="1" max="1" width="7.28515625" style="344" customWidth="1"/>
    <col min="2" max="2" width="9" style="345" customWidth="1"/>
    <col min="3" max="4" width="38.7109375" style="346" customWidth="1"/>
    <col min="5" max="5" width="6.5703125" style="347" customWidth="1"/>
    <col min="6" max="6" width="9" style="347" customWidth="1"/>
    <col min="7" max="7" width="12.5703125" style="347" customWidth="1"/>
    <col min="8" max="8" width="16.5703125" style="348" customWidth="1"/>
    <col min="9" max="16384" width="9.140625" style="347"/>
  </cols>
  <sheetData>
    <row r="2" spans="1:8" s="405" customFormat="1" ht="39" customHeight="1">
      <c r="A2" s="589" t="s">
        <v>460</v>
      </c>
      <c r="B2" s="590"/>
      <c r="C2" s="590"/>
      <c r="D2" s="590"/>
      <c r="E2" s="590"/>
      <c r="F2" s="590"/>
      <c r="G2" s="590"/>
      <c r="H2" s="591"/>
    </row>
    <row r="3" spans="1:8" s="405" customFormat="1" ht="21.75" customHeight="1">
      <c r="A3" s="592" t="s">
        <v>459</v>
      </c>
      <c r="B3" s="593"/>
      <c r="C3" s="593"/>
      <c r="D3" s="593"/>
      <c r="E3" s="593"/>
      <c r="F3" s="593"/>
      <c r="G3" s="593"/>
      <c r="H3" s="594"/>
    </row>
    <row r="4" spans="1:8" s="349" customFormat="1" ht="48.75" customHeight="1">
      <c r="A4" s="328" t="s">
        <v>458</v>
      </c>
      <c r="B4" s="328" t="s">
        <v>10</v>
      </c>
      <c r="C4" s="328" t="s">
        <v>11</v>
      </c>
      <c r="D4" s="328" t="s">
        <v>61</v>
      </c>
      <c r="E4" s="328" t="s">
        <v>457</v>
      </c>
      <c r="F4" s="329" t="s">
        <v>456</v>
      </c>
      <c r="G4" s="329" t="s">
        <v>623</v>
      </c>
      <c r="H4" s="328" t="s">
        <v>622</v>
      </c>
    </row>
    <row r="5" spans="1:8">
      <c r="A5" s="350"/>
      <c r="B5" s="351"/>
      <c r="C5" s="352"/>
      <c r="D5" s="352"/>
      <c r="E5" s="353"/>
      <c r="F5" s="353"/>
      <c r="G5" s="353"/>
      <c r="H5" s="354"/>
    </row>
    <row r="6" spans="1:8" ht="13.5" thickBot="1">
      <c r="A6" s="355" t="s">
        <v>15</v>
      </c>
      <c r="B6" s="356"/>
      <c r="C6" s="357" t="s">
        <v>455</v>
      </c>
      <c r="D6" s="357" t="s">
        <v>454</v>
      </c>
      <c r="E6" s="358" t="s">
        <v>453</v>
      </c>
      <c r="F6" s="359" t="s">
        <v>452</v>
      </c>
      <c r="G6" s="359" t="s">
        <v>451</v>
      </c>
      <c r="H6" s="360" t="s">
        <v>450</v>
      </c>
    </row>
    <row r="7" spans="1:8" ht="13.5" thickTop="1">
      <c r="A7" s="361"/>
      <c r="B7" s="362"/>
      <c r="C7" s="363"/>
      <c r="D7" s="363"/>
      <c r="E7" s="364"/>
      <c r="F7" s="364"/>
      <c r="G7" s="365"/>
      <c r="H7" s="365"/>
    </row>
    <row r="8" spans="1:8">
      <c r="A8" s="366"/>
      <c r="B8" s="367"/>
      <c r="C8" s="368"/>
      <c r="D8" s="368"/>
      <c r="E8" s="369"/>
      <c r="F8" s="369"/>
      <c r="G8" s="370"/>
      <c r="H8" s="370"/>
    </row>
    <row r="9" spans="1:8" s="349" customFormat="1" ht="51">
      <c r="A9" s="371">
        <v>1</v>
      </c>
      <c r="B9" s="372" t="s">
        <v>449</v>
      </c>
      <c r="C9" s="373" t="s">
        <v>448</v>
      </c>
      <c r="D9" s="373" t="s">
        <v>547</v>
      </c>
      <c r="E9" s="374"/>
      <c r="F9" s="375"/>
      <c r="G9" s="376"/>
      <c r="H9" s="50"/>
    </row>
    <row r="10" spans="1:8" s="349" customFormat="1">
      <c r="A10" s="377"/>
      <c r="B10" s="378"/>
      <c r="C10" s="373" t="s">
        <v>447</v>
      </c>
      <c r="D10" s="373" t="s">
        <v>446</v>
      </c>
      <c r="E10" s="374" t="s">
        <v>381</v>
      </c>
      <c r="F10" s="375">
        <v>1</v>
      </c>
      <c r="G10" s="376"/>
      <c r="H10" s="50">
        <f>F10*G10</f>
        <v>0</v>
      </c>
    </row>
    <row r="11" spans="1:8" s="349" customFormat="1">
      <c r="A11" s="377"/>
      <c r="B11" s="378"/>
      <c r="C11" s="379"/>
      <c r="D11" s="379"/>
      <c r="E11" s="374"/>
      <c r="F11" s="375"/>
      <c r="G11" s="376"/>
      <c r="H11" s="50"/>
    </row>
    <row r="12" spans="1:8" s="349" customFormat="1" ht="63.75">
      <c r="A12" s="371">
        <v>2</v>
      </c>
      <c r="B12" s="372" t="s">
        <v>445</v>
      </c>
      <c r="C12" s="373" t="s">
        <v>548</v>
      </c>
      <c r="D12" s="373" t="s">
        <v>549</v>
      </c>
      <c r="E12" s="374"/>
      <c r="F12" s="375"/>
      <c r="G12" s="376"/>
      <c r="H12" s="50"/>
    </row>
    <row r="13" spans="1:8" s="349" customFormat="1">
      <c r="A13" s="377"/>
      <c r="B13" s="378"/>
      <c r="C13" s="373" t="s">
        <v>442</v>
      </c>
      <c r="D13" s="373" t="s">
        <v>444</v>
      </c>
      <c r="E13" s="374" t="s">
        <v>381</v>
      </c>
      <c r="F13" s="375">
        <v>1</v>
      </c>
      <c r="G13" s="376"/>
      <c r="H13" s="50">
        <f>F13*G13</f>
        <v>0</v>
      </c>
    </row>
    <row r="14" spans="1:8" s="349" customFormat="1">
      <c r="A14" s="377"/>
      <c r="B14" s="378"/>
      <c r="C14" s="379"/>
      <c r="D14" s="379"/>
      <c r="E14" s="374"/>
      <c r="F14" s="375"/>
      <c r="G14" s="376"/>
      <c r="H14" s="50"/>
    </row>
    <row r="15" spans="1:8" s="349" customFormat="1" ht="38.25">
      <c r="A15" s="371">
        <v>3</v>
      </c>
      <c r="B15" s="372" t="s">
        <v>424</v>
      </c>
      <c r="C15" s="373" t="s">
        <v>550</v>
      </c>
      <c r="D15" s="373" t="s">
        <v>551</v>
      </c>
      <c r="E15" s="374"/>
      <c r="F15" s="375"/>
      <c r="G15" s="376"/>
      <c r="H15" s="50"/>
    </row>
    <row r="16" spans="1:8" s="349" customFormat="1">
      <c r="A16" s="377"/>
      <c r="B16" s="378"/>
      <c r="C16" s="373" t="s">
        <v>443</v>
      </c>
      <c r="D16" s="373" t="s">
        <v>552</v>
      </c>
      <c r="E16" s="374" t="s">
        <v>381</v>
      </c>
      <c r="F16" s="375">
        <v>2</v>
      </c>
      <c r="G16" s="376"/>
      <c r="H16" s="50">
        <f>F16*G16</f>
        <v>0</v>
      </c>
    </row>
    <row r="17" spans="1:8" s="349" customFormat="1">
      <c r="A17" s="377"/>
      <c r="B17" s="378"/>
      <c r="C17" s="379"/>
      <c r="D17" s="379"/>
      <c r="E17" s="374"/>
      <c r="F17" s="375"/>
      <c r="G17" s="376"/>
      <c r="H17" s="50"/>
    </row>
    <row r="18" spans="1:8" s="349" customFormat="1" ht="25.5">
      <c r="A18" s="371">
        <v>4</v>
      </c>
      <c r="B18" s="372" t="s">
        <v>441</v>
      </c>
      <c r="C18" s="373" t="s">
        <v>553</v>
      </c>
      <c r="D18" s="373" t="s">
        <v>554</v>
      </c>
      <c r="E18" s="374"/>
      <c r="F18" s="375"/>
      <c r="G18" s="376"/>
      <c r="H18" s="50"/>
    </row>
    <row r="19" spans="1:8" s="349" customFormat="1">
      <c r="A19" s="377"/>
      <c r="B19" s="378"/>
      <c r="C19" s="373" t="s">
        <v>442</v>
      </c>
      <c r="D19" s="373" t="s">
        <v>555</v>
      </c>
      <c r="E19" s="374" t="s">
        <v>381</v>
      </c>
      <c r="F19" s="375">
        <v>1</v>
      </c>
      <c r="G19" s="376"/>
      <c r="H19" s="50">
        <f>F19*G19</f>
        <v>0</v>
      </c>
    </row>
    <row r="20" spans="1:8" s="349" customFormat="1">
      <c r="A20" s="380"/>
      <c r="B20" s="378"/>
      <c r="C20" s="379"/>
      <c r="D20" s="379"/>
      <c r="E20" s="374"/>
      <c r="F20" s="375"/>
      <c r="G20" s="376"/>
      <c r="H20" s="50"/>
    </row>
    <row r="21" spans="1:8" s="349" customFormat="1" ht="102">
      <c r="A21" s="371">
        <v>5</v>
      </c>
      <c r="B21" s="372" t="s">
        <v>441</v>
      </c>
      <c r="C21" s="373" t="s">
        <v>556</v>
      </c>
      <c r="D21" s="373" t="s">
        <v>557</v>
      </c>
      <c r="E21" s="374"/>
      <c r="F21" s="375"/>
      <c r="G21" s="376"/>
      <c r="H21" s="50"/>
    </row>
    <row r="22" spans="1:8" s="349" customFormat="1">
      <c r="A22" s="377"/>
      <c r="B22" s="378"/>
      <c r="C22" s="373" t="s">
        <v>558</v>
      </c>
      <c r="D22" s="373" t="s">
        <v>559</v>
      </c>
      <c r="E22" s="374" t="s">
        <v>381</v>
      </c>
      <c r="F22" s="375">
        <v>2</v>
      </c>
      <c r="G22" s="376"/>
      <c r="H22" s="50">
        <f>F22*G22</f>
        <v>0</v>
      </c>
    </row>
    <row r="23" spans="1:8" s="349" customFormat="1">
      <c r="A23" s="377"/>
      <c r="B23" s="378"/>
      <c r="C23" s="373" t="s">
        <v>560</v>
      </c>
      <c r="D23" s="373" t="s">
        <v>561</v>
      </c>
      <c r="E23" s="374" t="s">
        <v>381</v>
      </c>
      <c r="F23" s="375">
        <v>2</v>
      </c>
      <c r="G23" s="376"/>
      <c r="H23" s="50">
        <f>F23*G23</f>
        <v>0</v>
      </c>
    </row>
    <row r="24" spans="1:8" s="349" customFormat="1">
      <c r="A24" s="380"/>
      <c r="B24" s="378"/>
      <c r="C24" s="379"/>
      <c r="D24" s="379"/>
      <c r="E24" s="374"/>
      <c r="F24" s="375"/>
      <c r="G24" s="376"/>
      <c r="H24" s="50"/>
    </row>
    <row r="25" spans="1:8" s="349" customFormat="1" ht="51">
      <c r="A25" s="371">
        <v>6</v>
      </c>
      <c r="B25" s="372" t="s">
        <v>440</v>
      </c>
      <c r="C25" s="373" t="s">
        <v>439</v>
      </c>
      <c r="D25" s="373" t="s">
        <v>562</v>
      </c>
      <c r="E25" s="374"/>
      <c r="F25" s="375"/>
      <c r="G25" s="376"/>
      <c r="H25" s="50"/>
    </row>
    <row r="26" spans="1:8" s="349" customFormat="1">
      <c r="A26" s="377"/>
      <c r="B26" s="378"/>
      <c r="C26" s="373" t="s">
        <v>435</v>
      </c>
      <c r="D26" s="373" t="s">
        <v>434</v>
      </c>
      <c r="E26" s="374" t="s">
        <v>407</v>
      </c>
      <c r="F26" s="375">
        <v>4</v>
      </c>
      <c r="G26" s="376"/>
      <c r="H26" s="50">
        <f>F26*G26</f>
        <v>0</v>
      </c>
    </row>
    <row r="27" spans="1:8" s="349" customFormat="1">
      <c r="A27" s="377"/>
      <c r="B27" s="378"/>
      <c r="C27" s="379"/>
      <c r="D27" s="379"/>
      <c r="E27" s="374"/>
      <c r="F27" s="375"/>
      <c r="G27" s="376"/>
      <c r="H27" s="50"/>
    </row>
    <row r="28" spans="1:8" s="349" customFormat="1" ht="76.5">
      <c r="A28" s="371">
        <v>7</v>
      </c>
      <c r="B28" s="372" t="s">
        <v>438</v>
      </c>
      <c r="C28" s="373" t="s">
        <v>437</v>
      </c>
      <c r="D28" s="373" t="s">
        <v>436</v>
      </c>
      <c r="E28" s="374"/>
      <c r="F28" s="375"/>
      <c r="G28" s="376"/>
      <c r="H28" s="50"/>
    </row>
    <row r="29" spans="1:8" s="349" customFormat="1">
      <c r="A29" s="377"/>
      <c r="B29" s="378"/>
      <c r="C29" s="373" t="s">
        <v>435</v>
      </c>
      <c r="D29" s="373" t="s">
        <v>434</v>
      </c>
      <c r="E29" s="374" t="s">
        <v>407</v>
      </c>
      <c r="F29" s="375">
        <v>4</v>
      </c>
      <c r="G29" s="376"/>
      <c r="H29" s="50">
        <f>F29*G29</f>
        <v>0</v>
      </c>
    </row>
    <row r="30" spans="1:8" s="349" customFormat="1">
      <c r="A30" s="377"/>
      <c r="B30" s="378"/>
      <c r="C30" s="379"/>
      <c r="D30" s="379"/>
      <c r="E30" s="374"/>
      <c r="F30" s="375"/>
      <c r="G30" s="376"/>
      <c r="H30" s="50"/>
    </row>
    <row r="31" spans="1:8" s="349" customFormat="1" ht="51">
      <c r="A31" s="371">
        <v>8</v>
      </c>
      <c r="B31" s="372" t="s">
        <v>424</v>
      </c>
      <c r="C31" s="373" t="s">
        <v>433</v>
      </c>
      <c r="D31" s="381" t="s">
        <v>432</v>
      </c>
      <c r="E31" s="374"/>
      <c r="F31" s="375"/>
      <c r="G31" s="327"/>
      <c r="H31" s="50"/>
    </row>
    <row r="32" spans="1:8" s="349" customFormat="1">
      <c r="A32" s="380"/>
      <c r="B32" s="380"/>
      <c r="C32" s="326" t="s">
        <v>431</v>
      </c>
      <c r="D32" s="326" t="s">
        <v>430</v>
      </c>
      <c r="E32" s="374" t="s">
        <v>158</v>
      </c>
      <c r="F32" s="382">
        <v>24</v>
      </c>
      <c r="G32" s="383"/>
      <c r="H32" s="50">
        <f>F32*G32</f>
        <v>0</v>
      </c>
    </row>
    <row r="33" spans="1:8" s="349" customFormat="1">
      <c r="A33" s="380"/>
      <c r="B33" s="380"/>
      <c r="C33" s="373" t="s">
        <v>429</v>
      </c>
      <c r="D33" s="373" t="s">
        <v>429</v>
      </c>
      <c r="E33" s="374"/>
      <c r="F33" s="375"/>
      <c r="G33" s="385"/>
      <c r="H33" s="386"/>
    </row>
    <row r="34" spans="1:8" s="349" customFormat="1">
      <c r="A34" s="380"/>
      <c r="B34" s="380"/>
      <c r="C34" s="373"/>
      <c r="D34" s="373"/>
      <c r="E34" s="374"/>
      <c r="F34" s="375"/>
      <c r="G34" s="384"/>
      <c r="H34" s="386"/>
    </row>
    <row r="35" spans="1:8" s="349" customFormat="1" ht="102">
      <c r="A35" s="371">
        <v>9</v>
      </c>
      <c r="B35" s="387" t="s">
        <v>424</v>
      </c>
      <c r="C35" s="379" t="s">
        <v>428</v>
      </c>
      <c r="D35" s="373" t="s">
        <v>427</v>
      </c>
      <c r="E35" s="374"/>
      <c r="F35" s="388">
        <v>0.5</v>
      </c>
      <c r="G35" s="389"/>
      <c r="H35" s="50">
        <f>F35*G35</f>
        <v>0</v>
      </c>
    </row>
    <row r="36" spans="1:8" s="349" customFormat="1">
      <c r="A36" s="380"/>
      <c r="B36" s="380"/>
      <c r="C36" s="379"/>
      <c r="D36" s="373"/>
      <c r="E36" s="374"/>
      <c r="F36" s="375"/>
      <c r="G36" s="390"/>
      <c r="H36" s="386"/>
    </row>
    <row r="37" spans="1:8" s="349" customFormat="1" ht="38.25">
      <c r="A37" s="371">
        <v>10</v>
      </c>
      <c r="B37" s="387" t="s">
        <v>424</v>
      </c>
      <c r="C37" s="379" t="s">
        <v>426</v>
      </c>
      <c r="D37" s="373" t="s">
        <v>425</v>
      </c>
      <c r="E37" s="391"/>
      <c r="F37" s="391"/>
      <c r="G37" s="391"/>
      <c r="H37" s="391"/>
    </row>
    <row r="38" spans="1:8" s="349" customFormat="1">
      <c r="A38" s="387"/>
      <c r="B38" s="387"/>
      <c r="C38" s="379" t="s">
        <v>422</v>
      </c>
      <c r="D38" s="392" t="s">
        <v>421</v>
      </c>
      <c r="E38" s="374" t="s">
        <v>92</v>
      </c>
      <c r="F38" s="393">
        <v>1.6059821645151025</v>
      </c>
      <c r="G38" s="383"/>
      <c r="H38" s="50">
        <f>F38*G38</f>
        <v>0</v>
      </c>
    </row>
    <row r="39" spans="1:8" s="349" customFormat="1">
      <c r="A39" s="380"/>
      <c r="B39" s="380"/>
      <c r="C39" s="373"/>
      <c r="D39" s="373"/>
      <c r="E39" s="374"/>
      <c r="F39" s="393"/>
      <c r="G39" s="390"/>
      <c r="H39" s="394"/>
    </row>
    <row r="40" spans="1:8" s="349" customFormat="1" ht="63.75">
      <c r="A40" s="371">
        <v>11</v>
      </c>
      <c r="B40" s="387" t="s">
        <v>424</v>
      </c>
      <c r="C40" s="373" t="s">
        <v>423</v>
      </c>
      <c r="D40" s="373" t="s">
        <v>563</v>
      </c>
      <c r="E40" s="391"/>
      <c r="F40" s="395"/>
      <c r="G40" s="391"/>
      <c r="H40" s="391"/>
    </row>
    <row r="41" spans="1:8" s="349" customFormat="1">
      <c r="A41" s="387"/>
      <c r="B41" s="387"/>
      <c r="C41" s="379" t="s">
        <v>422</v>
      </c>
      <c r="D41" s="392" t="s">
        <v>421</v>
      </c>
      <c r="E41" s="374" t="s">
        <v>92</v>
      </c>
      <c r="F41" s="393">
        <v>1.6059821645151025</v>
      </c>
      <c r="G41" s="383"/>
      <c r="H41" s="50">
        <f>F41*G41</f>
        <v>0</v>
      </c>
    </row>
    <row r="42" spans="1:8" s="349" customFormat="1">
      <c r="A42" s="387"/>
      <c r="B42" s="387"/>
      <c r="C42" s="373"/>
      <c r="D42" s="373"/>
      <c r="E42" s="374"/>
      <c r="F42" s="396"/>
      <c r="G42" s="389"/>
      <c r="H42" s="386"/>
    </row>
    <row r="43" spans="1:8" s="349" customFormat="1" ht="38.25">
      <c r="A43" s="371">
        <v>12</v>
      </c>
      <c r="B43" s="372" t="s">
        <v>416</v>
      </c>
      <c r="C43" s="373" t="s">
        <v>564</v>
      </c>
      <c r="D43" s="373" t="s">
        <v>565</v>
      </c>
      <c r="E43" s="374"/>
      <c r="F43" s="375"/>
      <c r="G43" s="376"/>
      <c r="H43" s="50"/>
    </row>
    <row r="44" spans="1:8" s="349" customFormat="1" ht="51">
      <c r="A44" s="371"/>
      <c r="B44" s="372"/>
      <c r="C44" s="373" t="s">
        <v>420</v>
      </c>
      <c r="D44" s="373" t="s">
        <v>419</v>
      </c>
      <c r="E44" s="374"/>
      <c r="F44" s="375"/>
      <c r="G44" s="376"/>
      <c r="H44" s="50"/>
    </row>
    <row r="45" spans="1:8" s="349" customFormat="1">
      <c r="A45" s="377"/>
      <c r="B45" s="378"/>
      <c r="C45" s="373" t="s">
        <v>418</v>
      </c>
      <c r="D45" s="373" t="s">
        <v>417</v>
      </c>
      <c r="E45" s="374" t="s">
        <v>407</v>
      </c>
      <c r="F45" s="375">
        <v>2</v>
      </c>
      <c r="G45" s="376"/>
      <c r="H45" s="50">
        <f>F45*G45</f>
        <v>0</v>
      </c>
    </row>
    <row r="46" spans="1:8" s="349" customFormat="1">
      <c r="A46" s="377"/>
      <c r="B46" s="378"/>
      <c r="C46" s="373"/>
      <c r="D46" s="373"/>
      <c r="E46" s="374"/>
      <c r="F46" s="375"/>
      <c r="G46" s="376"/>
      <c r="H46" s="50"/>
    </row>
    <row r="47" spans="1:8" s="349" customFormat="1" ht="63.75">
      <c r="A47" s="371">
        <v>13</v>
      </c>
      <c r="B47" s="372" t="s">
        <v>416</v>
      </c>
      <c r="C47" s="373" t="s">
        <v>415</v>
      </c>
      <c r="D47" s="373" t="s">
        <v>414</v>
      </c>
      <c r="E47" s="374"/>
      <c r="F47" s="375"/>
      <c r="G47" s="376"/>
      <c r="H47" s="50"/>
    </row>
    <row r="48" spans="1:8" s="349" customFormat="1">
      <c r="A48" s="371"/>
      <c r="B48" s="372"/>
      <c r="C48" s="373" t="s">
        <v>413</v>
      </c>
      <c r="D48" s="373" t="s">
        <v>412</v>
      </c>
      <c r="E48" s="374"/>
      <c r="F48" s="375"/>
      <c r="G48" s="376"/>
      <c r="H48" s="50"/>
    </row>
    <row r="49" spans="1:8" s="349" customFormat="1">
      <c r="A49" s="371"/>
      <c r="B49" s="372"/>
      <c r="C49" s="373" t="s">
        <v>411</v>
      </c>
      <c r="D49" s="373" t="s">
        <v>410</v>
      </c>
      <c r="E49" s="374"/>
      <c r="F49" s="375"/>
      <c r="G49" s="376"/>
      <c r="H49" s="50"/>
    </row>
    <row r="50" spans="1:8" s="349" customFormat="1">
      <c r="A50" s="377"/>
      <c r="B50" s="378"/>
      <c r="C50" s="373" t="s">
        <v>409</v>
      </c>
      <c r="D50" s="373" t="s">
        <v>408</v>
      </c>
      <c r="E50" s="374" t="s">
        <v>407</v>
      </c>
      <c r="F50" s="375">
        <v>2</v>
      </c>
      <c r="G50" s="376"/>
      <c r="H50" s="50">
        <f>F50*G50</f>
        <v>0</v>
      </c>
    </row>
    <row r="51" spans="1:8" s="349" customFormat="1">
      <c r="A51" s="377"/>
      <c r="B51" s="378"/>
      <c r="C51" s="373"/>
      <c r="D51" s="373"/>
      <c r="E51" s="374"/>
      <c r="F51" s="375"/>
      <c r="G51" s="376"/>
      <c r="H51" s="50"/>
    </row>
    <row r="52" spans="1:8" s="349" customFormat="1">
      <c r="A52" s="371">
        <v>14</v>
      </c>
      <c r="B52" s="378" t="s">
        <v>566</v>
      </c>
      <c r="C52" s="397" t="s">
        <v>406</v>
      </c>
      <c r="D52" s="397" t="s">
        <v>405</v>
      </c>
      <c r="E52" s="374"/>
      <c r="F52" s="375"/>
      <c r="G52" s="376"/>
      <c r="H52" s="50"/>
    </row>
    <row r="53" spans="1:8" s="349" customFormat="1" ht="16.5">
      <c r="A53" s="380"/>
      <c r="B53" s="378"/>
      <c r="C53" s="398" t="s">
        <v>404</v>
      </c>
      <c r="D53" s="399" t="s">
        <v>403</v>
      </c>
      <c r="E53" s="374" t="s">
        <v>402</v>
      </c>
      <c r="F53" s="375">
        <v>1</v>
      </c>
      <c r="G53" s="376"/>
      <c r="H53" s="50">
        <f>F53*G53</f>
        <v>0</v>
      </c>
    </row>
    <row r="54" spans="1:8" s="349" customFormat="1" ht="16.5">
      <c r="A54" s="380"/>
      <c r="B54" s="378"/>
      <c r="C54" s="398"/>
      <c r="D54" s="399"/>
      <c r="E54" s="374"/>
      <c r="F54" s="375"/>
      <c r="G54" s="376"/>
      <c r="H54" s="386"/>
    </row>
    <row r="55" spans="1:8" s="349" customFormat="1">
      <c r="A55" s="380"/>
      <c r="B55" s="378"/>
      <c r="C55" s="379"/>
      <c r="D55" s="379"/>
      <c r="E55" s="374"/>
      <c r="F55" s="375"/>
      <c r="G55" s="376"/>
      <c r="H55" s="386"/>
    </row>
    <row r="56" spans="1:8" s="349" customFormat="1" ht="13.5" thickBot="1">
      <c r="A56" s="400" t="s">
        <v>15</v>
      </c>
      <c r="B56" s="401"/>
      <c r="C56" s="402" t="s">
        <v>401</v>
      </c>
      <c r="D56" s="402" t="s">
        <v>567</v>
      </c>
      <c r="E56" s="403"/>
      <c r="F56" s="403"/>
      <c r="G56" s="403"/>
      <c r="H56" s="404">
        <f>SUM(H9:H55)</f>
        <v>0</v>
      </c>
    </row>
    <row r="57" spans="1:8" ht="13.5" thickTop="1"/>
  </sheetData>
  <mergeCells count="2">
    <mergeCell ref="A2:H2"/>
    <mergeCell ref="A3:H3"/>
  </mergeCells>
  <pageMargins left="0.23622047244094491" right="0.23622047244094491" top="0.74803149606299213" bottom="0.74803149606299213" header="0.31496062992125984" footer="0.31496062992125984"/>
  <pageSetup paperSize="9" scale="7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1"/>
  <sheetViews>
    <sheetView showZeros="0" tabSelected="1" view="pageBreakPreview" zoomScaleNormal="100" zoomScaleSheetLayoutView="100" workbookViewId="0">
      <selection activeCell="E15" sqref="E15"/>
    </sheetView>
  </sheetViews>
  <sheetFormatPr defaultRowHeight="15"/>
  <cols>
    <col min="1" max="1" width="7.28515625" customWidth="1"/>
    <col min="2" max="2" width="31" customWidth="1"/>
    <col min="3" max="3" width="17.42578125" customWidth="1"/>
    <col min="4" max="4" width="19.5703125" customWidth="1"/>
    <col min="5" max="5" width="9.140625" customWidth="1"/>
    <col min="6" max="6" width="10.140625" bestFit="1" customWidth="1"/>
    <col min="7" max="7" width="13.7109375" customWidth="1"/>
  </cols>
  <sheetData>
    <row r="1" spans="1:8" ht="48.75" customHeight="1"/>
    <row r="2" spans="1:8" ht="105" customHeight="1"/>
    <row r="3" spans="1:8">
      <c r="A3" s="595" t="s">
        <v>467</v>
      </c>
      <c r="B3" s="596"/>
      <c r="C3" s="596"/>
      <c r="D3" s="596"/>
      <c r="E3" s="596"/>
      <c r="F3" s="597"/>
    </row>
    <row r="4" spans="1:8">
      <c r="A4" s="595"/>
      <c r="B4" s="596"/>
      <c r="C4" s="596"/>
      <c r="D4" s="596"/>
      <c r="E4" s="596"/>
      <c r="F4" s="597"/>
    </row>
    <row r="5" spans="1:8" ht="17.25" customHeight="1">
      <c r="A5" s="15" t="s">
        <v>466</v>
      </c>
      <c r="B5" s="598" t="s">
        <v>465</v>
      </c>
      <c r="C5" s="598"/>
      <c r="D5" s="598"/>
      <c r="E5" s="419"/>
      <c r="F5" s="418">
        <f>'A.Archutectural Works'!H53</f>
        <v>0</v>
      </c>
      <c r="G5" s="9"/>
      <c r="H5" s="9"/>
    </row>
    <row r="6" spans="1:8">
      <c r="A6" s="15" t="s">
        <v>8</v>
      </c>
      <c r="B6" s="599" t="s">
        <v>464</v>
      </c>
      <c r="C6" s="600"/>
      <c r="D6" s="601"/>
      <c r="E6" s="416"/>
      <c r="F6" s="417">
        <f>'C.Civil Works'!H53</f>
        <v>0</v>
      </c>
      <c r="G6" s="9"/>
      <c r="H6" s="9"/>
    </row>
    <row r="7" spans="1:8">
      <c r="A7" s="15" t="s">
        <v>18</v>
      </c>
      <c r="B7" s="599" t="s">
        <v>463</v>
      </c>
      <c r="C7" s="600"/>
      <c r="D7" s="601"/>
      <c r="E7" s="420"/>
      <c r="F7" s="421">
        <f>'E.Electrical Works'!H98</f>
        <v>0</v>
      </c>
      <c r="G7" s="9"/>
      <c r="H7" s="9"/>
    </row>
    <row r="8" spans="1:8">
      <c r="A8" s="15" t="s">
        <v>16</v>
      </c>
      <c r="B8" s="599" t="s">
        <v>462</v>
      </c>
      <c r="C8" s="600"/>
      <c r="D8" s="601"/>
      <c r="E8" s="411"/>
      <c r="F8" s="412">
        <f>P.Plumbing!H79</f>
        <v>0</v>
      </c>
      <c r="G8" s="9"/>
    </row>
    <row r="9" spans="1:8">
      <c r="A9" s="15" t="s">
        <v>15</v>
      </c>
      <c r="B9" s="599" t="s">
        <v>461</v>
      </c>
      <c r="C9" s="600"/>
      <c r="D9" s="601"/>
      <c r="E9" s="416"/>
      <c r="F9" s="417">
        <f>EL.Elevator!G18</f>
        <v>0</v>
      </c>
      <c r="G9" s="9"/>
    </row>
    <row r="10" spans="1:8">
      <c r="A10" s="15" t="s">
        <v>19</v>
      </c>
      <c r="B10" s="599" t="s">
        <v>620</v>
      </c>
      <c r="C10" s="600"/>
      <c r="D10" s="601"/>
      <c r="E10" s="416"/>
      <c r="F10" s="417">
        <f>М.HVAC!H56</f>
        <v>0</v>
      </c>
      <c r="G10" s="330"/>
    </row>
    <row r="11" spans="1:8">
      <c r="A11" s="13"/>
      <c r="B11" s="602" t="s">
        <v>20</v>
      </c>
      <c r="C11" s="603"/>
      <c r="D11" s="604"/>
      <c r="E11" s="605">
        <f>SUM(F5:F10)</f>
        <v>0</v>
      </c>
      <c r="F11" s="606"/>
    </row>
  </sheetData>
  <mergeCells count="10">
    <mergeCell ref="A3:F3"/>
    <mergeCell ref="B5:D5"/>
    <mergeCell ref="B6:D6"/>
    <mergeCell ref="B7:D7"/>
    <mergeCell ref="B11:D11"/>
    <mergeCell ref="A4:F4"/>
    <mergeCell ref="B8:D8"/>
    <mergeCell ref="B9:D9"/>
    <mergeCell ref="B10:D10"/>
    <mergeCell ref="E11:F11"/>
  </mergeCells>
  <pageMargins left="0.98425196850393704" right="0.59055118110236227" top="0.74803149606299213" bottom="0.74803149606299213"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vt:lpstr>
      <vt:lpstr>A.Archutectural Works</vt:lpstr>
      <vt:lpstr>C.Civil Works</vt:lpstr>
      <vt:lpstr>E.Electrical Works</vt:lpstr>
      <vt:lpstr>P.Plumbing</vt:lpstr>
      <vt:lpstr>EL.Elevator</vt:lpstr>
      <vt:lpstr>М.HVAC</vt:lpstr>
      <vt:lpstr>Summary</vt:lpstr>
      <vt:lpstr>'A.Archutectural Works'!Print_Area</vt:lpstr>
      <vt:lpstr>'C.Civil Works'!Print_Area</vt:lpstr>
      <vt:lpstr>Cover!Print_Area</vt:lpstr>
      <vt:lpstr>'E.Electrical Works'!Print_Area</vt:lpstr>
      <vt:lpstr>EL.Elevator!Print_Area</vt:lpstr>
      <vt:lpstr>P.Plumbing!Print_Area</vt:lpstr>
      <vt:lpstr>Summary!Print_Area</vt:lpstr>
      <vt:lpstr>М.HVAC!Print_Area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2020-01-27T19:40:25Z</cp:lastPrinted>
  <dcterms:created xsi:type="dcterms:W3CDTF">2009-07-06T09:15:33Z</dcterms:created>
  <dcterms:modified xsi:type="dcterms:W3CDTF">2020-04-15T11:24:57Z</dcterms:modified>
</cp:coreProperties>
</file>